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theme/themeOverride5.xml" ContentType="application/vnd.openxmlformats-officedocument.themeOverride+xml"/>
  <Override PartName="/xl/charts/chart18.xml" ContentType="application/vnd.openxmlformats-officedocument.drawingml.chart+xml"/>
  <Override PartName="/xl/theme/themeOverride6.xml" ContentType="application/vnd.openxmlformats-officedocument.themeOverrid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charts/chart23.xml" ContentType="application/vnd.openxmlformats-officedocument.drawingml.chart+xml"/>
  <Override PartName="/xl/charts/style9.xml" ContentType="application/vnd.ms-office.chartstyle+xml"/>
  <Override PartName="/xl/charts/colors9.xml" ContentType="application/vnd.ms-office.chartcolorstyle+xml"/>
  <Override PartName="/xl/charts/chart24.xml" ContentType="application/vnd.openxmlformats-officedocument.drawingml.chart+xml"/>
  <Override PartName="/xl/charts/style10.xml" ContentType="application/vnd.ms-office.chartstyle+xml"/>
  <Override PartName="/xl/charts/colors10.xml" ContentType="application/vnd.ms-office.chartcolorstyle+xml"/>
  <Override PartName="/xl/charts/chart25.xml" ContentType="application/vnd.openxmlformats-officedocument.drawingml.chart+xml"/>
  <Override PartName="/xl/charts/style11.xml" ContentType="application/vnd.ms-office.chartstyle+xml"/>
  <Override PartName="/xl/charts/colors11.xml" ContentType="application/vnd.ms-office.chartcolorstyle+xml"/>
  <Override PartName="/xl/charts/chart26.xml" ContentType="application/vnd.openxmlformats-officedocument.drawingml.chart+xml"/>
  <Override PartName="/xl/charts/style12.xml" ContentType="application/vnd.ms-office.chartstyle+xml"/>
  <Override PartName="/xl/charts/colors12.xml" ContentType="application/vnd.ms-office.chartcolorstyle+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charts/chart31.xml" ContentType="application/vnd.openxmlformats-officedocument.drawingml.chart+xml"/>
  <Override PartName="/xl/charts/style17.xml" ContentType="application/vnd.ms-office.chartstyle+xml"/>
  <Override PartName="/xl/charts/colors17.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18.xml" ContentType="application/vnd.ms-office.chartstyle+xml"/>
  <Override PartName="/xl/charts/colors18.xml" ContentType="application/vnd.ms-office.chartcolorstyle+xml"/>
  <Override PartName="/xl/charts/chart45.xml" ContentType="application/vnd.openxmlformats-officedocument.drawingml.chart+xml"/>
  <Override PartName="/xl/charts/style19.xml" ContentType="application/vnd.ms-office.chartstyle+xml"/>
  <Override PartName="/xl/charts/colors19.xml" ContentType="application/vnd.ms-office.chartcolorstyle+xml"/>
  <Override PartName="/xl/charts/chart46.xml" ContentType="application/vnd.openxmlformats-officedocument.drawingml.chart+xml"/>
  <Override PartName="/xl/charts/style20.xml" ContentType="application/vnd.ms-office.chartstyle+xml"/>
  <Override PartName="/xl/charts/colors20.xml" ContentType="application/vnd.ms-office.chartcolorstyle+xml"/>
  <Override PartName="/xl/charts/chart47.xml" ContentType="application/vnd.openxmlformats-officedocument.drawingml.chart+xml"/>
  <Override PartName="/xl/charts/style21.xml" ContentType="application/vnd.ms-office.chartstyle+xml"/>
  <Override PartName="/xl/charts/colors21.xml" ContentType="application/vnd.ms-office.chartcolorstyle+xml"/>
  <Override PartName="/xl/charts/chart48.xml" ContentType="application/vnd.openxmlformats-officedocument.drawingml.chart+xml"/>
  <Override PartName="/xl/charts/style22.xml" ContentType="application/vnd.ms-office.chartstyle+xml"/>
  <Override PartName="/xl/charts/colors22.xml" ContentType="application/vnd.ms-office.chartcolorstyle+xml"/>
  <Override PartName="/xl/charts/chart49.xml" ContentType="application/vnd.openxmlformats-officedocument.drawingml.chart+xml"/>
  <Override PartName="/xl/charts/style23.xml" ContentType="application/vnd.ms-office.chartstyle+xml"/>
  <Override PartName="/xl/charts/colors23.xml" ContentType="application/vnd.ms-office.chartcolorstyle+xml"/>
  <Override PartName="/xl/charts/chart50.xml" ContentType="application/vnd.openxmlformats-officedocument.drawingml.chart+xml"/>
  <Override PartName="/xl/charts/style24.xml" ContentType="application/vnd.ms-office.chartstyle+xml"/>
  <Override PartName="/xl/charts/colors24.xml" ContentType="application/vnd.ms-office.chartcolorstyle+xml"/>
  <Override PartName="/xl/charts/chart51.xml" ContentType="application/vnd.openxmlformats-officedocument.drawingml.chart+xml"/>
  <Override PartName="/xl/charts/style25.xml" ContentType="application/vnd.ms-office.chartstyle+xml"/>
  <Override PartName="/xl/charts/colors25.xml" ContentType="application/vnd.ms-office.chartcolorstyle+xml"/>
  <Override PartName="/xl/charts/chart52.xml" ContentType="application/vnd.openxmlformats-officedocument.drawingml.chart+xml"/>
  <Override PartName="/xl/charts/style26.xml" ContentType="application/vnd.ms-office.chartstyle+xml"/>
  <Override PartName="/xl/charts/colors26.xml" ContentType="application/vnd.ms-office.chartcolorstyle+xml"/>
  <Override PartName="/xl/charts/chart53.xml" ContentType="application/vnd.openxmlformats-officedocument.drawingml.chart+xml"/>
  <Override PartName="/xl/charts/style27.xml" ContentType="application/vnd.ms-office.chartstyle+xml"/>
  <Override PartName="/xl/charts/colors27.xml" ContentType="application/vnd.ms-office.chartcolorstyle+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telyana Baleva\LightCounting Dropbox\Optical\High Speed Ethernet Optics\2023\Sept 2023\Deliverables\"/>
    </mc:Choice>
  </mc:AlternateContent>
  <xr:revisionPtr revIDLastSave="0" documentId="13_ncr:1_{AB82CB35-4A95-45BD-92B8-529594FC4A6F}" xr6:coauthVersionLast="47" xr6:coauthVersionMax="47" xr10:uidLastSave="{00000000-0000-0000-0000-000000000000}"/>
  <bookViews>
    <workbookView xWindow="-108" yWindow="-108" windowWidth="30936" windowHeight="16776" xr2:uid="{00000000-000D-0000-FFFF-FFFF00000000}"/>
  </bookViews>
  <sheets>
    <sheet name="Introduction" sheetId="72" r:id="rId1"/>
    <sheet name="Methodology" sheetId="73" r:id="rId2"/>
    <sheet name="Products" sheetId="27" r:id="rId3"/>
    <sheet name="CloudTotal" sheetId="59" r:id="rId4"/>
    <sheet name="Telecom" sheetId="53" r:id="rId5"/>
    <sheet name="Enterprise" sheetId="54" r:id="rId6"/>
    <sheet name="TotalMarket" sheetId="57" r:id="rId7"/>
    <sheet name="Prices" sheetId="62" r:id="rId8"/>
    <sheet name="CostperGbps" sheetId="75" r:id="rId9"/>
    <sheet name="Figures for Ethernet Optics rep" sheetId="77" r:id="rId10"/>
  </sheets>
  <definedNames>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I_splits">TotalMarket!$M$132:$AH$156</definedName>
    <definedName name="anscount" hidden="1">2</definedName>
    <definedName name="AS2DocOpenMode" hidden="1">"AS2DocumentEdit"</definedName>
    <definedName name="Codes">#REF!</definedName>
    <definedName name="Comments">#REF!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ices_T5Cloud_Ethernet">#REF!</definedName>
    <definedName name="Prices_T5Cloud_WDM">#REF!</definedName>
    <definedName name="RevDCE">#REF!</definedName>
    <definedName name="RevDCM">#REF!</definedName>
    <definedName name="Revenue_new_forecast_model">#REF!</definedName>
    <definedName name="RevTEL">#REF!</definedName>
    <definedName name="Units_Leftovers">#REF!</definedName>
    <definedName name="VolDCE">#REF!</definedName>
    <definedName name="VolDCM">#REF!</definedName>
    <definedName name="VolTEL">#REF!</definedName>
    <definedName name="Volume_new_forecast_model">#REF!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7" l="1"/>
  <c r="B2" i="77"/>
  <c r="B2" i="75"/>
  <c r="B3" i="75"/>
  <c r="A2" i="62"/>
  <c r="A3" i="62"/>
  <c r="A2" i="57"/>
  <c r="A3" i="57"/>
  <c r="C643" i="77" l="1"/>
  <c r="C644" i="77"/>
  <c r="C645" i="77"/>
  <c r="C646" i="77"/>
  <c r="C647" i="77"/>
  <c r="C648" i="77"/>
  <c r="C649" i="77"/>
  <c r="C923" i="77" l="1"/>
  <c r="C924" i="77"/>
  <c r="C925" i="77"/>
  <c r="C900" i="77"/>
  <c r="C901" i="77"/>
  <c r="C902" i="77"/>
  <c r="C848" i="77"/>
  <c r="C849" i="77"/>
  <c r="C850" i="77"/>
  <c r="C851" i="77"/>
  <c r="C852" i="77"/>
  <c r="C770" i="77" l="1"/>
  <c r="C771" i="77"/>
  <c r="C772" i="77"/>
  <c r="C773" i="77"/>
  <c r="C774" i="77"/>
  <c r="C775" i="77"/>
  <c r="C691" i="77"/>
  <c r="C692" i="77"/>
  <c r="C597" i="77"/>
  <c r="C596" i="77"/>
  <c r="C592" i="77"/>
  <c r="C593" i="77"/>
  <c r="C594" i="77"/>
  <c r="C595" i="77"/>
  <c r="B122" i="77" l="1"/>
  <c r="Q177" i="57" l="1"/>
  <c r="R177" i="57"/>
  <c r="S177" i="57"/>
  <c r="T177" i="57"/>
  <c r="U177" i="57"/>
  <c r="V177" i="57"/>
  <c r="W177" i="57"/>
  <c r="P177" i="57"/>
  <c r="O179" i="57"/>
  <c r="O178" i="57"/>
  <c r="B155" i="57" l="1"/>
  <c r="C154" i="57"/>
  <c r="C155" i="57" s="1"/>
  <c r="B150" i="57"/>
  <c r="C149" i="57"/>
  <c r="C150" i="57" s="1"/>
  <c r="C144" i="57"/>
  <c r="C143" i="57"/>
  <c r="B145" i="57"/>
  <c r="B141" i="57"/>
  <c r="B142" i="57" s="1"/>
  <c r="B146" i="57" s="1"/>
  <c r="B151" i="57" s="1"/>
  <c r="C140" i="57"/>
  <c r="C141" i="57" s="1"/>
  <c r="C142" i="57" s="1"/>
  <c r="C146" i="57" s="1"/>
  <c r="C151" i="57" s="1"/>
  <c r="C139" i="57"/>
  <c r="C138" i="57"/>
  <c r="C136" i="57"/>
  <c r="C134" i="57"/>
  <c r="B147" i="57" l="1"/>
  <c r="B148" i="57" s="1"/>
  <c r="C145" i="57"/>
  <c r="C147" i="57" s="1"/>
  <c r="C148" i="57" s="1"/>
  <c r="C152" i="57"/>
  <c r="C153" i="57" s="1"/>
  <c r="B152" i="57"/>
  <c r="B153" i="57" s="1"/>
  <c r="E8" i="57" l="1"/>
  <c r="A8" i="57"/>
  <c r="A155" i="57" l="1"/>
  <c r="A134" i="57"/>
  <c r="A135" i="57"/>
  <c r="A136" i="57"/>
  <c r="A137" i="57"/>
  <c r="A138" i="57"/>
  <c r="A139" i="57"/>
  <c r="A140" i="57"/>
  <c r="A141" i="57"/>
  <c r="A142" i="57"/>
  <c r="A143" i="57"/>
  <c r="A144" i="57"/>
  <c r="A145" i="57"/>
  <c r="A146" i="57"/>
  <c r="A147" i="57"/>
  <c r="A148" i="57"/>
  <c r="A149" i="57"/>
  <c r="A150" i="57"/>
  <c r="A151" i="57"/>
  <c r="A152" i="57"/>
  <c r="A153" i="57"/>
  <c r="A154" i="57"/>
  <c r="A133" i="57"/>
  <c r="A4" i="57" l="1"/>
  <c r="A4" i="62" l="1"/>
  <c r="X28" i="53" l="1"/>
  <c r="X29" i="53"/>
  <c r="X30" i="53"/>
  <c r="X31" i="53"/>
  <c r="X32" i="53"/>
  <c r="X33" i="53"/>
  <c r="X34" i="53"/>
  <c r="X35" i="53"/>
  <c r="X36" i="53"/>
  <c r="X37" i="53"/>
  <c r="X38" i="53"/>
  <c r="X39" i="53"/>
  <c r="X40" i="53"/>
  <c r="X41" i="53"/>
  <c r="X42" i="53"/>
  <c r="X43" i="53"/>
  <c r="X44" i="53"/>
  <c r="X45" i="53"/>
  <c r="X46" i="53"/>
  <c r="X47" i="53"/>
  <c r="X48" i="53"/>
  <c r="X49" i="53"/>
  <c r="X50" i="53"/>
  <c r="X51" i="53"/>
  <c r="X52" i="53"/>
  <c r="X53" i="53"/>
  <c r="X54" i="53"/>
  <c r="X55" i="53"/>
  <c r="X56" i="53"/>
  <c r="X57" i="53"/>
  <c r="X58" i="53"/>
  <c r="X59" i="53"/>
  <c r="X60" i="53"/>
  <c r="X61" i="53"/>
  <c r="X62" i="53"/>
  <c r="X63" i="53"/>
  <c r="X64" i="53"/>
  <c r="X65" i="53"/>
  <c r="X66" i="53"/>
  <c r="X67" i="53"/>
  <c r="X68" i="53"/>
  <c r="X69" i="53"/>
  <c r="X70" i="53"/>
  <c r="X71" i="53"/>
  <c r="X72" i="53"/>
  <c r="X73" i="53"/>
  <c r="X74" i="53"/>
  <c r="X75" i="53"/>
  <c r="X76" i="53"/>
  <c r="X77" i="53"/>
  <c r="X78" i="53"/>
  <c r="X79" i="53"/>
  <c r="X80" i="53"/>
  <c r="X81" i="53"/>
  <c r="X82" i="53"/>
  <c r="X83" i="53"/>
  <c r="X84" i="53"/>
  <c r="X85" i="53"/>
  <c r="X86" i="53"/>
  <c r="X87" i="53"/>
  <c r="X27" i="53"/>
  <c r="X28" i="54"/>
  <c r="X29" i="54"/>
  <c r="X30" i="54"/>
  <c r="X31" i="54"/>
  <c r="X32" i="54"/>
  <c r="X33" i="54"/>
  <c r="X34" i="54"/>
  <c r="X35" i="54"/>
  <c r="X36" i="54"/>
  <c r="X37" i="54"/>
  <c r="X38" i="54"/>
  <c r="X39" i="54"/>
  <c r="X40" i="54"/>
  <c r="X41" i="54"/>
  <c r="X42" i="54"/>
  <c r="X43" i="54"/>
  <c r="X44" i="54"/>
  <c r="X45" i="54"/>
  <c r="X46" i="54"/>
  <c r="X47" i="54"/>
  <c r="X48" i="54"/>
  <c r="X49" i="54"/>
  <c r="X50" i="54"/>
  <c r="X51" i="54"/>
  <c r="X52" i="54"/>
  <c r="X53" i="54"/>
  <c r="X54" i="54"/>
  <c r="X55" i="54"/>
  <c r="X56" i="54"/>
  <c r="X57" i="54"/>
  <c r="X58" i="54"/>
  <c r="X59" i="54"/>
  <c r="X60" i="54"/>
  <c r="X61" i="54"/>
  <c r="X62" i="54"/>
  <c r="X63" i="54"/>
  <c r="X64" i="54"/>
  <c r="X65" i="54"/>
  <c r="X66" i="54"/>
  <c r="X68" i="54"/>
  <c r="X69" i="54"/>
  <c r="X70" i="54"/>
  <c r="X71" i="54"/>
  <c r="X72" i="54"/>
  <c r="X73" i="54"/>
  <c r="X74" i="54"/>
  <c r="X75" i="54"/>
  <c r="X76" i="54"/>
  <c r="X77" i="54"/>
  <c r="X78" i="54"/>
  <c r="X79" i="54"/>
  <c r="X80" i="54"/>
  <c r="X81" i="54"/>
  <c r="X82" i="54"/>
  <c r="X83" i="54"/>
  <c r="X84" i="54"/>
  <c r="X85" i="54"/>
  <c r="X86" i="54"/>
  <c r="X87" i="54"/>
  <c r="X88" i="54"/>
  <c r="X27" i="54"/>
  <c r="X28" i="59"/>
  <c r="X29" i="59"/>
  <c r="X30" i="59"/>
  <c r="X31" i="59"/>
  <c r="X32" i="59"/>
  <c r="X33" i="59"/>
  <c r="X34" i="59"/>
  <c r="X35" i="59"/>
  <c r="X36" i="59"/>
  <c r="X37" i="59"/>
  <c r="X38" i="59"/>
  <c r="X39" i="59"/>
  <c r="X40" i="59"/>
  <c r="X41" i="59"/>
  <c r="X42" i="59"/>
  <c r="X43" i="59"/>
  <c r="X44" i="59"/>
  <c r="X45" i="59"/>
  <c r="X46" i="59"/>
  <c r="X47" i="59"/>
  <c r="X48" i="59"/>
  <c r="X49" i="59"/>
  <c r="X50" i="59"/>
  <c r="X51" i="59"/>
  <c r="X52" i="59"/>
  <c r="X53" i="59"/>
  <c r="X54" i="59"/>
  <c r="X55" i="59"/>
  <c r="X56" i="59"/>
  <c r="X57" i="59"/>
  <c r="X58" i="59"/>
  <c r="X59" i="59"/>
  <c r="X60" i="59"/>
  <c r="X61" i="59"/>
  <c r="X62" i="59"/>
  <c r="X63" i="59"/>
  <c r="X64" i="59"/>
  <c r="X65" i="59"/>
  <c r="X66" i="59"/>
  <c r="X67" i="59"/>
  <c r="X68" i="59"/>
  <c r="X69" i="59"/>
  <c r="X70" i="59"/>
  <c r="X71" i="59"/>
  <c r="X72" i="59"/>
  <c r="X73" i="59"/>
  <c r="X74" i="59"/>
  <c r="X75" i="59"/>
  <c r="X76" i="59"/>
  <c r="X77" i="59"/>
  <c r="X78" i="59"/>
  <c r="X79" i="59"/>
  <c r="X80" i="59"/>
  <c r="X81" i="59"/>
  <c r="X82" i="59"/>
  <c r="X83" i="59"/>
  <c r="X84" i="59"/>
  <c r="X85" i="59"/>
  <c r="X86" i="59"/>
  <c r="X87" i="59"/>
  <c r="X27" i="59"/>
  <c r="A4" i="54" l="1"/>
  <c r="A4" i="53"/>
  <c r="A4" i="59"/>
  <c r="N150" i="57" l="1"/>
  <c r="Y150" i="57" s="1"/>
  <c r="N139" i="57"/>
  <c r="Y139" i="57" s="1"/>
  <c r="N152" i="57"/>
  <c r="Y152" i="57" s="1"/>
  <c r="N153" i="57"/>
  <c r="Y153" i="57" s="1"/>
  <c r="M153" i="57"/>
  <c r="X153" i="57" s="1"/>
  <c r="M139" i="57"/>
  <c r="X139" i="57" s="1"/>
  <c r="M151" i="57"/>
  <c r="X151" i="57" s="1"/>
  <c r="M154" i="57"/>
  <c r="X154" i="57" s="1"/>
  <c r="N155" i="57"/>
  <c r="Y155" i="57" s="1"/>
  <c r="M155" i="57"/>
  <c r="X155" i="57" s="1"/>
  <c r="N151" i="57"/>
  <c r="Y151" i="57" s="1"/>
  <c r="M152" i="57"/>
  <c r="X152" i="57" s="1"/>
  <c r="M150" i="57"/>
  <c r="X150" i="57" s="1"/>
  <c r="N154" i="57"/>
  <c r="Y154" i="57" s="1"/>
  <c r="L28" i="75" l="1"/>
  <c r="P28" i="75"/>
  <c r="P36" i="75"/>
  <c r="O36" i="75"/>
  <c r="M36" i="75"/>
  <c r="N36" i="75"/>
  <c r="P26" i="75"/>
  <c r="N26" i="75"/>
  <c r="L26" i="75"/>
  <c r="M26" i="75"/>
  <c r="O26" i="75"/>
  <c r="L36" i="75" l="1"/>
  <c r="M28" i="75"/>
  <c r="N30" i="75"/>
  <c r="Q36" i="75"/>
  <c r="N28" i="75"/>
  <c r="O28" i="75"/>
  <c r="O30" i="75"/>
  <c r="P30" i="75"/>
  <c r="Q26" i="75"/>
  <c r="Q28" i="75" l="1"/>
  <c r="R36" i="75"/>
  <c r="Q30" i="75"/>
  <c r="R28" i="75"/>
  <c r="R26" i="75"/>
  <c r="R30" i="75" l="1"/>
  <c r="S36" i="75"/>
  <c r="S26" i="75"/>
  <c r="S28" i="75" l="1"/>
  <c r="T28" i="75"/>
  <c r="T36" i="75"/>
  <c r="S30" i="75"/>
  <c r="T26" i="75"/>
  <c r="U30" i="75" l="1"/>
  <c r="U28" i="75"/>
  <c r="U36" i="75"/>
  <c r="T30" i="75"/>
  <c r="U26" i="75"/>
  <c r="V28" i="75" l="1"/>
  <c r="V30" i="75"/>
  <c r="V36" i="75"/>
  <c r="V26" i="75"/>
  <c r="N149" i="57" l="1"/>
  <c r="Y149" i="57" s="1"/>
  <c r="M140" i="57"/>
  <c r="X140" i="57" s="1"/>
  <c r="N140" i="57"/>
  <c r="Y140" i="57" s="1"/>
  <c r="N134" i="57"/>
  <c r="Y134" i="57" s="1"/>
  <c r="M134" i="57"/>
  <c r="X134" i="57" s="1"/>
  <c r="M149" i="57"/>
  <c r="X149" i="57" s="1"/>
  <c r="N137" i="57" l="1"/>
  <c r="Y137" i="57" s="1"/>
  <c r="M137" i="57"/>
  <c r="X137" i="57" s="1"/>
  <c r="L32" i="75" l="1"/>
  <c r="M32" i="75"/>
  <c r="O32" i="75" l="1"/>
  <c r="N32" i="75"/>
  <c r="P32" i="75"/>
  <c r="Q32" i="75" l="1"/>
  <c r="R32" i="75" l="1"/>
  <c r="N143" i="57"/>
  <c r="Y143" i="57" s="1"/>
  <c r="N146" i="57"/>
  <c r="Y146" i="57" s="1"/>
  <c r="N145" i="57"/>
  <c r="Y145" i="57" s="1"/>
  <c r="N147" i="57"/>
  <c r="Y147" i="57" s="1"/>
  <c r="N144" i="57"/>
  <c r="Y144" i="57" s="1"/>
  <c r="N148" i="57"/>
  <c r="Y148" i="57" s="1"/>
  <c r="N141" i="57"/>
  <c r="Y141" i="57" s="1"/>
  <c r="N142" i="57"/>
  <c r="Y142" i="57" s="1"/>
  <c r="N138" i="57"/>
  <c r="Y138" i="57" s="1"/>
  <c r="N133" i="57"/>
  <c r="M133" i="57"/>
  <c r="N136" i="57"/>
  <c r="Y136" i="57" s="1"/>
  <c r="N135" i="57"/>
  <c r="Y135" i="57" s="1"/>
  <c r="M146" i="57"/>
  <c r="X146" i="57" s="1"/>
  <c r="M142" i="57"/>
  <c r="X142" i="57" s="1"/>
  <c r="M148" i="57"/>
  <c r="X148" i="57" s="1"/>
  <c r="M136" i="57"/>
  <c r="X136" i="57" s="1"/>
  <c r="M141" i="57"/>
  <c r="X141" i="57" s="1"/>
  <c r="M144" i="57"/>
  <c r="X144" i="57" s="1"/>
  <c r="M135" i="57"/>
  <c r="X135" i="57" s="1"/>
  <c r="M145" i="57"/>
  <c r="X145" i="57" s="1"/>
  <c r="M147" i="57"/>
  <c r="X147" i="57" s="1"/>
  <c r="M138" i="57"/>
  <c r="X138" i="57" s="1"/>
  <c r="M143" i="57"/>
  <c r="X143" i="57" s="1"/>
  <c r="S32" i="75" l="1"/>
  <c r="X133" i="57"/>
  <c r="X156" i="57" s="1"/>
  <c r="Y133" i="57"/>
  <c r="Y156" i="57" s="1"/>
  <c r="L33" i="75"/>
  <c r="L31" i="75"/>
  <c r="P178" i="57"/>
  <c r="R178" i="57"/>
  <c r="P27" i="75"/>
  <c r="L27" i="75"/>
  <c r="M27" i="75"/>
  <c r="N27" i="75"/>
  <c r="O27" i="75"/>
  <c r="P29" i="75" l="1"/>
  <c r="T32" i="75"/>
  <c r="L29" i="75"/>
  <c r="AA158" i="57"/>
  <c r="AB158" i="57"/>
  <c r="P158" i="57"/>
  <c r="Q179" i="57" s="1"/>
  <c r="Q178" i="57"/>
  <c r="Z158" i="57"/>
  <c r="Q34" i="75"/>
  <c r="Q31" i="75"/>
  <c r="AA157" i="57"/>
  <c r="AB157" i="57"/>
  <c r="O37" i="75"/>
  <c r="M31" i="75"/>
  <c r="M37" i="75"/>
  <c r="Q29" i="75"/>
  <c r="P31" i="75"/>
  <c r="P34" i="75"/>
  <c r="O33" i="75"/>
  <c r="O158" i="57"/>
  <c r="P179" i="57" s="1"/>
  <c r="L37" i="75"/>
  <c r="O34" i="75"/>
  <c r="N31" i="75"/>
  <c r="M33" i="75"/>
  <c r="N37" i="75"/>
  <c r="P37" i="75"/>
  <c r="O31" i="75"/>
  <c r="N29" i="75"/>
  <c r="N33" i="75"/>
  <c r="O29" i="75"/>
  <c r="P33" i="75"/>
  <c r="M29" i="75"/>
  <c r="Q158" i="57"/>
  <c r="R179" i="57" s="1"/>
  <c r="Q33" i="75"/>
  <c r="Q27" i="75"/>
  <c r="U32" i="75" l="1"/>
  <c r="AC157" i="57"/>
  <c r="S178" i="57"/>
  <c r="T178" i="57"/>
  <c r="R158" i="57"/>
  <c r="S179" i="57" s="1"/>
  <c r="R29" i="75"/>
  <c r="R34" i="75"/>
  <c r="R33" i="75"/>
  <c r="R31" i="75"/>
  <c r="Q37" i="75"/>
  <c r="R35" i="75"/>
  <c r="R27" i="75"/>
  <c r="V32" i="75" l="1"/>
  <c r="AC158" i="57"/>
  <c r="AD157" i="57"/>
  <c r="E125" i="77"/>
  <c r="AB159" i="57"/>
  <c r="S31" i="75"/>
  <c r="S35" i="75"/>
  <c r="R37" i="75"/>
  <c r="S33" i="75"/>
  <c r="S34" i="75"/>
  <c r="S158" i="57"/>
  <c r="T179" i="57" s="1"/>
  <c r="S27" i="75"/>
  <c r="AD158" i="57" l="1"/>
  <c r="S29" i="75"/>
  <c r="T29" i="75"/>
  <c r="U178" i="57"/>
  <c r="AC159" i="57"/>
  <c r="S37" i="75"/>
  <c r="T158" i="57"/>
  <c r="U179" i="57" s="1"/>
  <c r="E127" i="77"/>
  <c r="T27" i="75"/>
  <c r="AE157" i="57" l="1"/>
  <c r="AE158" i="57"/>
  <c r="E129" i="77"/>
  <c r="E126" i="77"/>
  <c r="E128" i="77"/>
  <c r="V178" i="57"/>
  <c r="U31" i="75"/>
  <c r="U33" i="75"/>
  <c r="T31" i="75"/>
  <c r="T35" i="75"/>
  <c r="T37" i="75"/>
  <c r="T34" i="75"/>
  <c r="T33" i="75"/>
  <c r="U158" i="57"/>
  <c r="V179" i="57" s="1"/>
  <c r="U27" i="75"/>
  <c r="AF157" i="57" l="1"/>
  <c r="AF158" i="57"/>
  <c r="U29" i="75"/>
  <c r="E124" i="77"/>
  <c r="AG158" i="57"/>
  <c r="W178" i="57"/>
  <c r="AD159" i="57"/>
  <c r="AG157" i="57"/>
  <c r="AE159" i="57"/>
  <c r="V31" i="75"/>
  <c r="V34" i="75"/>
  <c r="U34" i="75"/>
  <c r="U37" i="75"/>
  <c r="U35" i="75"/>
  <c r="V29" i="75"/>
  <c r="V33" i="75"/>
  <c r="V158" i="57"/>
  <c r="W179" i="57" s="1"/>
  <c r="V35" i="75"/>
  <c r="V27" i="75"/>
  <c r="AI156" i="57" l="1"/>
  <c r="AF159" i="57"/>
  <c r="V37" i="75"/>
  <c r="W158" i="57"/>
  <c r="AH158" i="57" l="1"/>
  <c r="AH157" i="57"/>
  <c r="AI157" i="57" s="1"/>
  <c r="AG159" i="57"/>
  <c r="AH159" i="57" l="1"/>
  <c r="AI158" i="57" l="1"/>
  <c r="A2" i="59" l="1"/>
  <c r="A2" i="27"/>
  <c r="A2" i="53"/>
  <c r="A2" i="54"/>
  <c r="B2" i="73"/>
  <c r="A3" i="59"/>
  <c r="B3" i="73"/>
  <c r="A3" i="53"/>
  <c r="A3" i="27"/>
  <c r="A3"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C62" authorId="0" shapeId="0" xr:uid="{00000000-0006-0000-0200-000001000000}">
      <text>
        <r>
          <rPr>
            <b/>
            <sz val="9"/>
            <color indexed="81"/>
            <rFont val="Tahoma"/>
            <family val="2"/>
          </rPr>
          <t>John Lively:</t>
        </r>
        <r>
          <rPr>
            <sz val="9"/>
            <color indexed="81"/>
            <rFont val="Tahoma"/>
            <family val="2"/>
          </rPr>
          <t xml:space="preserve">
Standard product is 2km, but a newer OCP version is extended to 3km reach. </t>
        </r>
      </text>
    </comment>
  </commentList>
</comments>
</file>

<file path=xl/sharedStrings.xml><?xml version="1.0" encoding="utf-8"?>
<sst xmlns="http://schemas.openxmlformats.org/spreadsheetml/2006/main" count="1890" uniqueCount="425">
  <si>
    <t>40G SR4_100 m_QSFP+</t>
  </si>
  <si>
    <t>40G eSR4_300 m_QSFP+</t>
  </si>
  <si>
    <t>40G (LR4 subspec)_2 km_QSFP+</t>
  </si>
  <si>
    <t>100G SR4_100 m_QSFP28</t>
  </si>
  <si>
    <t>100G eSR4_300 m_QSFP28</t>
  </si>
  <si>
    <t>100G CWDM4_2 km_QSFP28</t>
  </si>
  <si>
    <t>100G LR4 and LR1_10 km_QSFP28</t>
  </si>
  <si>
    <t>100G 4WDM10_10 km_QSFP28</t>
  </si>
  <si>
    <t>100G 4WDM20_20 km_QSFP28</t>
  </si>
  <si>
    <t>2x200 (400G-SR8)_100 m_OSFP, QSFP-DD</t>
  </si>
  <si>
    <t>2x(200G FR4)_2 km_OSFP</t>
  </si>
  <si>
    <t>400G DR4_500 m_OSFP, QSFP-DD, QSFP112</t>
  </si>
  <si>
    <t>400G LR8, LR4_10 km_OSFP, QSFP-DD, QSFP112</t>
  </si>
  <si>
    <t>800G DR8, DR4_500 m_OSFP, QSFP-DD800</t>
  </si>
  <si>
    <t>2x(400G FR4), 800G FR4_2 km_OSFP, QSFP-DD800</t>
  </si>
  <si>
    <t>800G LR8, LR4_6, 10 km_TBD</t>
  </si>
  <si>
    <t>800G LR (ZRlite)_10 km, 20 km_TBD</t>
  </si>
  <si>
    <t>800G ER4_40 km_TBD</t>
  </si>
  <si>
    <t>1.6T SR16_100 m_OSFP-XD and TBD</t>
  </si>
  <si>
    <t>1.6T DR8_500 m_OSFP-XD and TBD</t>
  </si>
  <si>
    <t>1.6T FR8_2 km_OSFP-XD and TBD</t>
  </si>
  <si>
    <t>100G CWDM4-subspec_500 m_QSFP28</t>
  </si>
  <si>
    <t>200G FR4_3 km_QSFP56</t>
  </si>
  <si>
    <t>400G FR4_2 km_OSFP, QSFP-DD, QSFP112</t>
  </si>
  <si>
    <t>100G PSM4_500 m_QSFP28</t>
  </si>
  <si>
    <t>100G DR_500m_QSFP28</t>
  </si>
  <si>
    <t>100G FR, DR+_2 km_QSFP28</t>
  </si>
  <si>
    <t>200G SR4_100 m_QSFP56</t>
  </si>
  <si>
    <t>800G SR8_50 m_OSFP, QSFP-DD800</t>
  </si>
  <si>
    <t>1.6T LR8_10 km_OSFP-XD and TBD</t>
  </si>
  <si>
    <t>Reach</t>
  </si>
  <si>
    <t>500 m</t>
  </si>
  <si>
    <t>QSFP+</t>
  </si>
  <si>
    <t>1G</t>
  </si>
  <si>
    <t>SFP</t>
  </si>
  <si>
    <t>10 km</t>
  </si>
  <si>
    <t>40 km</t>
  </si>
  <si>
    <t>80 km</t>
  </si>
  <si>
    <t>1G &amp; Fast Ethernet</t>
  </si>
  <si>
    <t>Various</t>
  </si>
  <si>
    <t>Legacy/discontinued</t>
  </si>
  <si>
    <t>10G</t>
  </si>
  <si>
    <t>300 m</t>
  </si>
  <si>
    <t>XFP</t>
  </si>
  <si>
    <t>SFP+</t>
  </si>
  <si>
    <t>10G LRM</t>
  </si>
  <si>
    <t>220 m</t>
  </si>
  <si>
    <t>25G SR, eSR</t>
  </si>
  <si>
    <t>100 - 300 m</t>
  </si>
  <si>
    <t>SFP28</t>
  </si>
  <si>
    <t>25G LR</t>
  </si>
  <si>
    <t>25G ER</t>
  </si>
  <si>
    <t>40G SR4</t>
  </si>
  <si>
    <t>100 m</t>
  </si>
  <si>
    <t>40G MM duplex</t>
  </si>
  <si>
    <t>40G eSR4</t>
  </si>
  <si>
    <t>40G (FR)</t>
  </si>
  <si>
    <t>2 km</t>
  </si>
  <si>
    <t>CFP</t>
  </si>
  <si>
    <t>40G (LR4 subspec)</t>
  </si>
  <si>
    <t>40G</t>
  </si>
  <si>
    <t xml:space="preserve">50G </t>
  </si>
  <si>
    <t>all</t>
  </si>
  <si>
    <t>100G SR4</t>
  </si>
  <si>
    <t>CFP2/4</t>
  </si>
  <si>
    <t>QSFP28</t>
  </si>
  <si>
    <t>100G SR2</t>
  </si>
  <si>
    <t>All</t>
  </si>
  <si>
    <t>100G MM Duplex</t>
  </si>
  <si>
    <t>100G eSR4</t>
  </si>
  <si>
    <t>100G PSM4</t>
  </si>
  <si>
    <t>100G DR</t>
  </si>
  <si>
    <t>500m</t>
  </si>
  <si>
    <t>100G CWDM4-subspec</t>
  </si>
  <si>
    <t>100G CWDM4</t>
  </si>
  <si>
    <t>100G FR, DR+</t>
  </si>
  <si>
    <t>100G LR4</t>
  </si>
  <si>
    <t>100G LR4 and LR1</t>
  </si>
  <si>
    <t>100G 4WDM10</t>
  </si>
  <si>
    <t>100G 4WDM20</t>
  </si>
  <si>
    <t>20 km</t>
  </si>
  <si>
    <t>100G ER4-Lite</t>
  </si>
  <si>
    <t>30 km</t>
  </si>
  <si>
    <t>100G ER4</t>
  </si>
  <si>
    <t>100G ZR4</t>
  </si>
  <si>
    <t>200G SR4</t>
  </si>
  <si>
    <t>QSFP56</t>
  </si>
  <si>
    <t>200G DR</t>
  </si>
  <si>
    <t>TBD</t>
  </si>
  <si>
    <t>200G FR4</t>
  </si>
  <si>
    <t>3 km</t>
  </si>
  <si>
    <t>200G LR</t>
  </si>
  <si>
    <t>200G ER4</t>
  </si>
  <si>
    <t>2x200 (400G-SR8)</t>
  </si>
  <si>
    <t>OSFP, QSFP-DD</t>
  </si>
  <si>
    <t>400G SR4.2</t>
  </si>
  <si>
    <t>400G DR4</t>
  </si>
  <si>
    <t>OSFP, QSFP-DD, QSFP112</t>
  </si>
  <si>
    <t>2x(200G FR4)</t>
  </si>
  <si>
    <t>OSFP</t>
  </si>
  <si>
    <t>400G FR4</t>
  </si>
  <si>
    <t>400G LR8, LR4</t>
  </si>
  <si>
    <t>400G ER4</t>
  </si>
  <si>
    <t>800G SR8</t>
  </si>
  <si>
    <t>50 m</t>
  </si>
  <si>
    <t>OSFP, QSFP-DD800</t>
  </si>
  <si>
    <t>800G DR8, DR4</t>
  </si>
  <si>
    <t>2x(400G FR4), 800G FR4</t>
  </si>
  <si>
    <t>800G LR8, LR4</t>
  </si>
  <si>
    <t>6, 10 km</t>
  </si>
  <si>
    <t>800G LR (ZRlite)</t>
  </si>
  <si>
    <t>10 km, 20 km</t>
  </si>
  <si>
    <t>800G ER4</t>
  </si>
  <si>
    <t>1.6T SR16</t>
  </si>
  <si>
    <t>OSFP-XD and TBD</t>
  </si>
  <si>
    <t>1.6T DR8</t>
  </si>
  <si>
    <t>1.6T FR8</t>
  </si>
  <si>
    <t>1.6T LR8</t>
  </si>
  <si>
    <t>1.6T ER8</t>
  </si>
  <si>
    <t>&gt;10 km</t>
  </si>
  <si>
    <t>3.2T SR</t>
  </si>
  <si>
    <t>3.2T DR</t>
  </si>
  <si>
    <t>3.2T FR</t>
  </si>
  <si>
    <t>3.2T LR</t>
  </si>
  <si>
    <t>3.2T ER</t>
  </si>
  <si>
    <t>Google</t>
  </si>
  <si>
    <t>Meta</t>
  </si>
  <si>
    <t>Amazon</t>
  </si>
  <si>
    <t>Microsoft</t>
  </si>
  <si>
    <t>Apple</t>
  </si>
  <si>
    <t>1G_500 m_SFP</t>
  </si>
  <si>
    <t>1G_10 km_SFP</t>
  </si>
  <si>
    <t>1G_40 km_SFP</t>
  </si>
  <si>
    <t>1G_80 km_SFP</t>
  </si>
  <si>
    <t>1G &amp; Fast Ethernet_Various_Legacy/discontinued</t>
  </si>
  <si>
    <t>10G_300 m_XFP</t>
  </si>
  <si>
    <t>10G_300 m_SFP+</t>
  </si>
  <si>
    <t>10G LRM_220 m_SFP+</t>
  </si>
  <si>
    <t>10G_10 km_XFP</t>
  </si>
  <si>
    <t>10G_10 km_SFP+</t>
  </si>
  <si>
    <t>10G_40 km_XFP</t>
  </si>
  <si>
    <t>10G_40 km_SFP+</t>
  </si>
  <si>
    <t>10G_80 km_XFP</t>
  </si>
  <si>
    <t>10G_80 km_SFP+</t>
  </si>
  <si>
    <t>10G_Various_Legacy/discontinued</t>
  </si>
  <si>
    <t>25G SR, eSR_100 - 300 m_SFP28</t>
  </si>
  <si>
    <t>25G LR_10 km_SFP28</t>
  </si>
  <si>
    <t>25G ER_40 km_SFP28</t>
  </si>
  <si>
    <t>40G MM duplex_100 m_QSFP+</t>
  </si>
  <si>
    <t>40G PSM4 _500 m_QSFP+</t>
  </si>
  <si>
    <t>40G (FR)_2 km_CFP</t>
  </si>
  <si>
    <t>40G_10 km_CFP</t>
  </si>
  <si>
    <t>40G_10 km_QSFP+</t>
  </si>
  <si>
    <t>40G_40 km_QSFP+</t>
  </si>
  <si>
    <t>50G _100 m_all</t>
  </si>
  <si>
    <t>50G _2 km_all</t>
  </si>
  <si>
    <t>50G _10 km_all</t>
  </si>
  <si>
    <t>50G _40 km_all</t>
  </si>
  <si>
    <t>50G _80 km_all</t>
  </si>
  <si>
    <t>100G SR4_100 m_CFP</t>
  </si>
  <si>
    <t>100G SR4_100 m_CFP2/4</t>
  </si>
  <si>
    <t>100G SR2_100 m_All</t>
  </si>
  <si>
    <t>100G MM Duplex_100 - 300 m_QSFP28</t>
  </si>
  <si>
    <t>100G LR4_10 km_CFP</t>
  </si>
  <si>
    <t>100G LR4_10 km_CFP2/4</t>
  </si>
  <si>
    <t>100G ER4-Lite_30 km_QSFP28</t>
  </si>
  <si>
    <t>100G ER4_40 km_QSFP28</t>
  </si>
  <si>
    <t>100G ZR4_80 km_QSFP28</t>
  </si>
  <si>
    <t>200G DR_500 m_TBD</t>
  </si>
  <si>
    <t>200G LR_10 km_TBD</t>
  </si>
  <si>
    <t>200G ER4_40 km_TBD</t>
  </si>
  <si>
    <t>400G ER4_40 km_TBD</t>
  </si>
  <si>
    <t>1.6T ER8_&gt;10 km_OSFP-XD and TBD</t>
  </si>
  <si>
    <t>3.2T SR_100 m_OSFP-XD and TBD</t>
  </si>
  <si>
    <t>3.2T DR_500 m_OSFP-XD and TBD</t>
  </si>
  <si>
    <t>3.2T FR_2 km_OSFP-XD and TBD</t>
  </si>
  <si>
    <t>3.2T LR_10 km_OSFP-XD and TBD</t>
  </si>
  <si>
    <t>3.2T ER_&gt;10 km_OSFP-XD and TBD</t>
  </si>
  <si>
    <t>LookupCodes</t>
  </si>
  <si>
    <t xml:space="preserve">40G PSM4 </t>
  </si>
  <si>
    <r>
      <rPr>
        <b/>
        <sz val="12"/>
        <color theme="1"/>
        <rFont val="Calibri"/>
        <family val="2"/>
      </rPr>
      <t>&gt;</t>
    </r>
    <r>
      <rPr>
        <b/>
        <sz val="12"/>
        <color theme="1"/>
        <rFont val="Arial"/>
        <family val="2"/>
      </rPr>
      <t>10 km</t>
    </r>
  </si>
  <si>
    <t>DataRate</t>
  </si>
  <si>
    <t>FormFactor</t>
  </si>
  <si>
    <t>100G</t>
  </si>
  <si>
    <t>200G</t>
  </si>
  <si>
    <t>400G</t>
  </si>
  <si>
    <t>800G</t>
  </si>
  <si>
    <t>1.6T</t>
  </si>
  <si>
    <t>Type</t>
  </si>
  <si>
    <t>Ethernet</t>
  </si>
  <si>
    <t>Telecom</t>
  </si>
  <si>
    <t>Enterprise</t>
  </si>
  <si>
    <t>cv_2018</t>
  </si>
  <si>
    <t>cv_2019</t>
  </si>
  <si>
    <t>cv_2020</t>
  </si>
  <si>
    <t>cv_2021</t>
  </si>
  <si>
    <t>cv_2022</t>
  </si>
  <si>
    <t>cv_2023</t>
  </si>
  <si>
    <t>cv_2024</t>
  </si>
  <si>
    <t>cv_2025</t>
  </si>
  <si>
    <t>cv_2026</t>
  </si>
  <si>
    <t>cv_2027</t>
  </si>
  <si>
    <t>cv_2028</t>
  </si>
  <si>
    <t>Cloud total</t>
  </si>
  <si>
    <t>Global Market</t>
  </si>
  <si>
    <t>List of products included in the forecast</t>
  </si>
  <si>
    <t>Current forecast (units)</t>
  </si>
  <si>
    <t>Annual bandwidth addition</t>
  </si>
  <si>
    <t>Cumulative bandwidth added</t>
  </si>
  <si>
    <t>Growth in cumulative</t>
  </si>
  <si>
    <t>Bandwidth calculations</t>
  </si>
  <si>
    <t>ASP</t>
  </si>
  <si>
    <t>Current forecast</t>
  </si>
  <si>
    <t>Units</t>
  </si>
  <si>
    <t>un_2018</t>
  </si>
  <si>
    <t>un_2019</t>
  </si>
  <si>
    <t>un_2020</t>
  </si>
  <si>
    <t>un_2021</t>
  </si>
  <si>
    <t>un_2022</t>
  </si>
  <si>
    <t>un_2023</t>
  </si>
  <si>
    <t>un_2024</t>
  </si>
  <si>
    <t>un_2025</t>
  </si>
  <si>
    <t>un_2026</t>
  </si>
  <si>
    <t>un_2027</t>
  </si>
  <si>
    <t>un_2028</t>
  </si>
  <si>
    <t>pr_2018</t>
  </si>
  <si>
    <t>pr_2019</t>
  </si>
  <si>
    <t>pr_2020</t>
  </si>
  <si>
    <t>pr_2021</t>
  </si>
  <si>
    <t>pr_2022</t>
  </si>
  <si>
    <t>pr_2023</t>
  </si>
  <si>
    <t>pr_2024</t>
  </si>
  <si>
    <t>pr_2025</t>
  </si>
  <si>
    <t>pr_2026</t>
  </si>
  <si>
    <t>pr_2027</t>
  </si>
  <si>
    <t>pr_2028</t>
  </si>
  <si>
    <t>Ethernet total</t>
  </si>
  <si>
    <t>ASP ($)</t>
  </si>
  <si>
    <t>Sales ($M)</t>
  </si>
  <si>
    <t>sl_2018</t>
  </si>
  <si>
    <t>sl_2019</t>
  </si>
  <si>
    <t>sl_2020</t>
  </si>
  <si>
    <t>sl_2021</t>
  </si>
  <si>
    <t>sl_2022</t>
  </si>
  <si>
    <t>sl_2023</t>
  </si>
  <si>
    <t>sl_2024</t>
  </si>
  <si>
    <t>sl_2025</t>
  </si>
  <si>
    <t>sl_2026</t>
  </si>
  <si>
    <t>sl_2027</t>
  </si>
  <si>
    <t>sl_2028</t>
  </si>
  <si>
    <t>400G SR4_100 m_OSFP, QSFP-DD</t>
  </si>
  <si>
    <t>Products</t>
  </si>
  <si>
    <t>AI Splits</t>
  </si>
  <si>
    <t>Assumptions - percentage of total market that is for AI</t>
  </si>
  <si>
    <t>AI units (calculated)</t>
  </si>
  <si>
    <t>AI sales (calculated) - $ millions</t>
  </si>
  <si>
    <t>Growth rate y-o-y</t>
  </si>
  <si>
    <t>Sales ($ millions)</t>
  </si>
  <si>
    <t>LightCounting Ethernet Transceivers Forecast</t>
  </si>
  <si>
    <t>Abstract</t>
  </si>
  <si>
    <t>Analysis and assumptions: Vladimir Kozlov, John Lively</t>
  </si>
  <si>
    <t>Forecast Methodology</t>
  </si>
  <si>
    <t xml:space="preserve">The LightCounting optical interconnect forecast begins with historical shipment data derived from our proprietary vendor shipments database. </t>
  </si>
  <si>
    <t>The historical trends are extrapolated using the life-cycle model described below. The specific assumptions for each product</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</si>
  <si>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</si>
  <si>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</si>
  <si>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</si>
  <si>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</si>
  <si>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</si>
  <si>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</si>
  <si>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</si>
  <si>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</si>
  <si>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</si>
  <si>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</si>
  <si>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</si>
  <si>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</si>
  <si>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</si>
  <si>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</si>
  <si>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Model developed by: Vladimir Kozlov, Igor Lomtev, John Lively</t>
  </si>
  <si>
    <t xml:space="preserve">Starting in July 2023, the forecast approach for Ethernet and DWDM products has been changed from a top-down to a bottom-up approach. </t>
  </si>
  <si>
    <t xml:space="preserve">The total market is comprised of the sum of the various Top 10 and segments. </t>
  </si>
  <si>
    <t xml:space="preserve">Sanity checks using the vendor survey data, bandwidth growth rates, and industry interviews are used to test and adjust the results. </t>
  </si>
  <si>
    <t xml:space="preserve">As before, feedback from industry participants is taken before publication of the forecast. </t>
  </si>
  <si>
    <t>Base</t>
  </si>
  <si>
    <t>Flow</t>
  </si>
  <si>
    <t>25G</t>
  </si>
  <si>
    <t>50G</t>
  </si>
  <si>
    <t>Sept 2022 forecast</t>
  </si>
  <si>
    <t>All other</t>
  </si>
  <si>
    <t>March 2023 forecast</t>
  </si>
  <si>
    <t>1.6 T</t>
  </si>
  <si>
    <t>Cost per gigabit per second</t>
  </si>
  <si>
    <t>Cost per Gbps</t>
  </si>
  <si>
    <t>1 G</t>
  </si>
  <si>
    <t>10 G</t>
  </si>
  <si>
    <t>25 G</t>
  </si>
  <si>
    <t>40 G</t>
  </si>
  <si>
    <t>50 G</t>
  </si>
  <si>
    <t>100 G</t>
  </si>
  <si>
    <t>200 G</t>
  </si>
  <si>
    <t>400 G</t>
  </si>
  <si>
    <t>800 G</t>
  </si>
  <si>
    <t>Grand average</t>
  </si>
  <si>
    <t>3.2 T</t>
  </si>
  <si>
    <t>Cloud</t>
  </si>
  <si>
    <t>All Other Cloud</t>
  </si>
  <si>
    <t>Ethernet by data rate</t>
  </si>
  <si>
    <t>400G SR4</t>
  </si>
  <si>
    <t>800G DR8</t>
  </si>
  <si>
    <t>800G 2xFR4/FR8</t>
  </si>
  <si>
    <t xml:space="preserve">Each of the Top 10 cloud companies's transceiver consumption is forecast first, then All Other Cloud, Telecom, and Enterprise. </t>
  </si>
  <si>
    <t>Ethernet All Other</t>
  </si>
  <si>
    <t>Ethernet AI Clusters</t>
  </si>
  <si>
    <t>Annual shipments</t>
  </si>
  <si>
    <t>Label</t>
  </si>
  <si>
    <t>Labels</t>
  </si>
  <si>
    <t>400G SR4.2_100 m_QSFP-DD</t>
  </si>
  <si>
    <t>QSFP-DD</t>
  </si>
  <si>
    <t>Total Sales</t>
  </si>
  <si>
    <t>Growth</t>
  </si>
  <si>
    <t>Figure E-2: Shipments of Ethernet transceivers to Meta (Historical data and Forecast)</t>
  </si>
  <si>
    <t>Figure E-1: Growth rate in sales of Ethernet optical transceivers</t>
  </si>
  <si>
    <t>Figure E-3: Sales of Ethernet transceivers to the top US-based Cloud companies</t>
  </si>
  <si>
    <t>Figure E-4: Sales of Ethernet transceivers to Top 5 Cloud and all other Cloud companies</t>
  </si>
  <si>
    <t>Speed</t>
  </si>
  <si>
    <t>Top 5 Cloud</t>
  </si>
  <si>
    <t>Sept 2023 forecast</t>
  </si>
  <si>
    <t>Change</t>
  </si>
  <si>
    <t>Figure 4-3: Growth rate in bandwidth of shipments of Ethernet optical transceivers</t>
  </si>
  <si>
    <t>Total market</t>
  </si>
  <si>
    <t>$mil</t>
  </si>
  <si>
    <t>Figure 2-1: Sales of Ethernet optical transceivers by Data Rate (Historical data and Forecast)</t>
  </si>
  <si>
    <t>Forecast comparison</t>
  </si>
  <si>
    <t>1G-50G</t>
  </si>
  <si>
    <t>40G&amp;50G</t>
  </si>
  <si>
    <t>Units of Selected Enterprise products</t>
  </si>
  <si>
    <t>40G MM Duplex</t>
  </si>
  <si>
    <t>Units of selected products</t>
  </si>
  <si>
    <t>10G LR</t>
  </si>
  <si>
    <t>100G LR4/LR</t>
  </si>
  <si>
    <t>400G/800G LR4/LR8</t>
  </si>
  <si>
    <t>Units of Selected products</t>
  </si>
  <si>
    <t>Figure 2-2: Shipments of Ethernet optical transceivers by Data Rate (Historical data and Forecast)</t>
  </si>
  <si>
    <t>Figure 2-3: Sales of Ethernet transceivers (History and Forecast)</t>
  </si>
  <si>
    <t>Figure 2-4: Multimode Modules by Speed (Historical Data and Forecast)</t>
  </si>
  <si>
    <t>Figure 2-5: Single-Mode Modules by Speed (Historical Data and Forecast)</t>
  </si>
  <si>
    <t>Figure 2-6: Shares of high speed (100G and above) MMF and SMF transceivers in terms of units</t>
  </si>
  <si>
    <t>Figure 2-7: Transceiver shipments by Optical Line (modulation) Rates</t>
  </si>
  <si>
    <t>Figure 2-9: Forecasted Shipments of 25GbE Optical Transceivers</t>
  </si>
  <si>
    <t>Figure 2-10: Forecasted Shipments of 50GbE Optical Transceivers</t>
  </si>
  <si>
    <t xml:space="preserve">Figure 2-11: Shipments of 40GbE Transceivers by reach </t>
  </si>
  <si>
    <t xml:space="preserve">Figure 2-12: Shipments of the best-selling 100GbE QSFP28 transceivers </t>
  </si>
  <si>
    <t xml:space="preserve">Figure 2-13: Sales ($M) of the best-selling 100GbE QSFP28 Transceivers </t>
  </si>
  <si>
    <t>Figure 2-14: Price declines for the best-selling 100GbE QSFP28 transceivers</t>
  </si>
  <si>
    <t>Figure 2-15: Shipments of 200GbE Modules by Reach</t>
  </si>
  <si>
    <t>Figure 2-16: Pricing of 200GbE Transceivers</t>
  </si>
  <si>
    <t>Figure 2-17: Sales of 200GbE Transceivers</t>
  </si>
  <si>
    <t>Figure 2-18: Shipments of 400G Modules by Reach</t>
  </si>
  <si>
    <t>Figure 2-19: Prices of 400G Transceivers</t>
  </si>
  <si>
    <t>Figure 2-20: Sales of 400G Transceivers</t>
  </si>
  <si>
    <t xml:space="preserve">Figure 2-21: Shipments of 800G Modules </t>
  </si>
  <si>
    <t xml:space="preserve">Figure 2-22: Pricing of 800G Transceivers </t>
  </si>
  <si>
    <t xml:space="preserve">Figure 2-23: Sales of 800G Transceivers </t>
  </si>
  <si>
    <t>Figure 2-25: Forecast for shipments of 1.6T pluggable transceivers</t>
  </si>
  <si>
    <t>MMF</t>
  </si>
  <si>
    <t>SMF</t>
  </si>
  <si>
    <t>Percent SMF</t>
  </si>
  <si>
    <t>Percent MMF</t>
  </si>
  <si>
    <t>Mix</t>
  </si>
  <si>
    <t>100-300 m</t>
  </si>
  <si>
    <t>Figure 2-8: Rate Evolution of Enterprise Switching - non-data graphic</t>
  </si>
  <si>
    <t>ASPs</t>
  </si>
  <si>
    <t>Sales</t>
  </si>
  <si>
    <t>200G FR4 3 km</t>
  </si>
  <si>
    <t>200G SR4_100 m</t>
  </si>
  <si>
    <t>Mode</t>
  </si>
  <si>
    <t>1G MMF</t>
  </si>
  <si>
    <t>10G MMF</t>
  </si>
  <si>
    <t>25G MMF</t>
  </si>
  <si>
    <t>40G MMF</t>
  </si>
  <si>
    <t>50G MMF</t>
  </si>
  <si>
    <t>100G MMF</t>
  </si>
  <si>
    <t>200G MMF</t>
  </si>
  <si>
    <t>400G MMF</t>
  </si>
  <si>
    <t>800G MMF</t>
  </si>
  <si>
    <t>1.6T MMF</t>
  </si>
  <si>
    <t>1G SMF</t>
  </si>
  <si>
    <t>10G SMF</t>
  </si>
  <si>
    <t>25G SMF</t>
  </si>
  <si>
    <t>40G SMF</t>
  </si>
  <si>
    <t>50G SMF</t>
  </si>
  <si>
    <t>100G SMF</t>
  </si>
  <si>
    <t>200G SMF</t>
  </si>
  <si>
    <t>400G SMF</t>
  </si>
  <si>
    <t>800G SMF</t>
  </si>
  <si>
    <t>1.6T SMF</t>
  </si>
  <si>
    <t>LookupCode</t>
  </si>
  <si>
    <t>800G SR8_50 m</t>
  </si>
  <si>
    <t>800G DR8, DR4_500 m</t>
  </si>
  <si>
    <t>2x(400G FR4), 800G FR4_2 km</t>
  </si>
  <si>
    <t>800G LR8, LR4_6, 10 km</t>
  </si>
  <si>
    <t>800G LR (ZRlite)_10 km, 20 km</t>
  </si>
  <si>
    <t>1.6T SR16_100 m</t>
  </si>
  <si>
    <t>1.6T DR8_500 m</t>
  </si>
  <si>
    <t>1.6T FR8_2 km</t>
  </si>
  <si>
    <t>Figure 2-27: Forecast for sales of 1.6T pluggable transceivers</t>
  </si>
  <si>
    <t>Figure 2-26: Price assumptions for 1.6T pluggable transceivers</t>
  </si>
  <si>
    <t>Lane rate</t>
  </si>
  <si>
    <t>50, 100</t>
  </si>
  <si>
    <t>&lt;10G</t>
  </si>
  <si>
    <t>&lt;10G MMF</t>
  </si>
  <si>
    <t>&lt;10G SMF</t>
  </si>
  <si>
    <t>Includes 400G LR8/LR4 in 2016-2021</t>
  </si>
  <si>
    <t>Includes assumptions from line 309</t>
  </si>
  <si>
    <t>100, 200</t>
  </si>
  <si>
    <t>25, 100</t>
  </si>
  <si>
    <t>Includes 100G LR4,LR8 through 2021</t>
  </si>
  <si>
    <t>Includes Includes 100G LR4,LR8 , 400G LR8/LR4 in 2022 and later. Also includes assumptions from line 309</t>
  </si>
  <si>
    <t>100G FR</t>
  </si>
  <si>
    <t>Figure E-5: Changes in the forecast expressed as cumulative sales for 2024-2028</t>
  </si>
  <si>
    <t xml:space="preserve">This forecast presents historical sales from 2016 to 2022 and a forecast through 2028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</si>
  <si>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Figures used in the Report</t>
  </si>
  <si>
    <r>
      <t xml:space="preserve">Companion Report: </t>
    </r>
    <r>
      <rPr>
        <b/>
        <sz val="12"/>
        <rFont val="Arial"/>
        <family val="2"/>
      </rPr>
      <t>High-Speed Ethernet Optics</t>
    </r>
    <r>
      <rPr>
        <sz val="12"/>
        <rFont val="Arial"/>
        <family val="2"/>
      </rPr>
      <t>, September 2023</t>
    </r>
  </si>
  <si>
    <t/>
  </si>
  <si>
    <t>September 2023 High Speed Ethernet Optics report - SAMPLE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</si>
</sst>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_-* #,##0.00_-;\-* #,##0.00_-;_-* &quot;-&quot;??_-;_-@_-"/>
    <numFmt numFmtId="165" formatCode="_(* #,##0_);_(* \(#,##0\);_(* &quot;-&quot;??_);_(@_)"/>
    <numFmt numFmtId="166" formatCode="_(&quot;$&quot;* #,##0_);_(&quot;$&quot;* \(#,##0\);_(&quot;$&quot;* &quot;-&quot;??_);_(@_)"/>
    <numFmt numFmtId="167" formatCode="_-* #,##0_-;\-* #,##0_-;_-* &quot;-&quot;??_-;_-@_-"/>
    <numFmt numFmtId="168" formatCode="0.0%"/>
    <numFmt numFmtId="169" formatCode="_(&quot;$&quot;* #,##0.0_);_(&quot;$&quot;* \(#,##0.0\);_(&quot;$&quot;* &quot;-&quot;??_);_(@_)"/>
    <numFmt numFmtId="170" formatCode="General_)"/>
    <numFmt numFmtId="171" formatCode="0.00_)"/>
    <numFmt numFmtId="172" formatCode="[&gt;9.9]0;[&gt;0]0.0;\-;"/>
    <numFmt numFmtId="173" formatCode="&quot;$&quot;#,##0.00"/>
    <numFmt numFmtId="174" formatCode="&quot;$&quot;#,##0"/>
    <numFmt numFmtId="175" formatCode="&quot;$&quot;#,##0.0"/>
  </numFmts>
  <fonts count="50">
    <font>
      <sz val="12"/>
      <color theme="1"/>
      <name val="Calibri"/>
      <family val="2"/>
      <scheme val="minor"/>
    </font>
    <font>
      <sz val="10"/>
      <color theme="1"/>
      <name val="Calibri"/>
      <family val="2"/>
    </font>
    <font>
      <sz val="10"/>
      <color theme="1"/>
      <name val="Calibri"/>
      <family val="2"/>
      <scheme val="minor"/>
    </font>
    <font>
      <sz val="12"/>
      <color theme="1"/>
      <name val="Calibri"/>
      <family val="2"/>
      <scheme val="minor"/>
    </font>
    <font>
      <b/>
      <sz val="10"/>
      <name val="Calibri"/>
      <family val="2"/>
      <scheme val="minor"/>
    </font>
    <font>
      <sz val="10"/>
      <name val="Calibri"/>
      <family val="2"/>
      <scheme val="minor"/>
    </font>
    <font>
      <sz val="10"/>
      <color theme="1"/>
      <name val="Arial"/>
      <family val="2"/>
    </font>
    <font>
      <b/>
      <sz val="12"/>
      <color theme="1"/>
      <name val="Arial"/>
      <family val="2"/>
    </font>
    <font>
      <b/>
      <sz val="12"/>
      <color theme="1"/>
      <name val="Calibri"/>
      <family val="2"/>
    </font>
    <font>
      <sz val="9"/>
      <color indexed="81"/>
      <name val="Tahoma"/>
      <family val="2"/>
    </font>
    <font>
      <b/>
      <sz val="9"/>
      <color indexed="81"/>
      <name val="Tahoma"/>
      <family val="2"/>
    </font>
    <font>
      <b/>
      <sz val="1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0"/>
      <color rgb="FFFF0000"/>
      <name val="Calibri"/>
      <family val="2"/>
      <scheme val="minor"/>
    </font>
    <font>
      <sz val="12"/>
      <color rgb="FFFF0000"/>
      <name val="Calibri"/>
      <family val="2"/>
      <scheme val="minor"/>
    </font>
    <font>
      <b/>
      <sz val="12"/>
      <color theme="1"/>
      <name val="Calibri"/>
      <family val="2"/>
      <scheme val="minor"/>
    </font>
    <font>
      <sz val="9"/>
      <color rgb="FFFF0000"/>
      <name val="Calibri"/>
      <family val="2"/>
      <scheme val="minor"/>
    </font>
    <font>
      <b/>
      <sz val="14"/>
      <color theme="1"/>
      <name val="Arial"/>
      <family val="2"/>
    </font>
    <font>
      <sz val="8"/>
      <name val="Calibri"/>
      <family val="2"/>
      <scheme val="minor"/>
    </font>
    <font>
      <sz val="10"/>
      <color theme="1"/>
      <name val="Calibri"/>
      <family val="2"/>
      <scheme val="minor"/>
    </font>
    <font>
      <sz val="10"/>
      <name val="Arial"/>
      <family val="2"/>
    </font>
    <font>
      <sz val="10"/>
      <color rgb="FFFF0000"/>
      <name val="Arial"/>
      <family val="2"/>
    </font>
    <font>
      <sz val="12"/>
      <name val="Calibri"/>
      <family val="2"/>
      <scheme val="minor"/>
    </font>
    <font>
      <sz val="10"/>
      <color rgb="FF000000"/>
      <name val="Calibri"/>
      <family val="2"/>
      <scheme val="minor"/>
    </font>
    <font>
      <sz val="11"/>
      <color theme="1"/>
      <name val="Calibri"/>
      <family val="2"/>
      <scheme val="minor"/>
    </font>
    <font>
      <b/>
      <sz val="10"/>
      <color theme="1"/>
      <name val="Calibri"/>
      <family val="2"/>
      <scheme val="minor"/>
    </font>
    <font>
      <sz val="12"/>
      <color rgb="FF0070C0"/>
      <name val="Calibri"/>
      <family val="2"/>
      <scheme val="minor"/>
    </font>
    <font>
      <b/>
      <sz val="14"/>
      <color theme="3"/>
      <name val="Arial"/>
      <family val="2"/>
    </font>
    <font>
      <sz val="12"/>
      <color theme="1"/>
      <name val="Arial"/>
      <family val="2"/>
    </font>
    <font>
      <sz val="12"/>
      <name val="Arial"/>
      <family val="2"/>
    </font>
    <font>
      <b/>
      <sz val="12"/>
      <name val="Arial"/>
      <family val="2"/>
    </font>
    <font>
      <sz val="12"/>
      <color rgb="FFFF0000"/>
      <name val="Arial"/>
      <family val="2"/>
    </font>
    <font>
      <b/>
      <sz val="10"/>
      <name val="Arial"/>
      <family val="2"/>
    </font>
    <font>
      <sz val="10"/>
      <name val="Helvetica"/>
      <family val="2"/>
    </font>
    <font>
      <sz val="10"/>
      <color indexed="8"/>
      <name val="Arial"/>
      <family val="2"/>
    </font>
    <font>
      <sz val="10"/>
      <color indexed="8"/>
      <name val="Helvetica"/>
      <family val="2"/>
    </font>
    <font>
      <b/>
      <sz val="12"/>
      <color indexed="8"/>
      <name val="Helvetica"/>
      <family val="2"/>
    </font>
    <font>
      <b/>
      <sz val="10"/>
      <color indexed="8"/>
      <name val="Helvetica"/>
      <family val="2"/>
    </font>
    <font>
      <u/>
      <sz val="10"/>
      <color theme="10"/>
      <name val="Arial"/>
      <family val="2"/>
    </font>
    <font>
      <b/>
      <i/>
      <sz val="16"/>
      <name val="Helv"/>
    </font>
    <font>
      <sz val="10"/>
      <name val="Geneva"/>
      <family val="2"/>
    </font>
    <font>
      <b/>
      <sz val="10"/>
      <color rgb="FF808080"/>
      <name val="Arial"/>
      <family val="2"/>
    </font>
    <font>
      <sz val="11"/>
      <color rgb="FF343C46"/>
      <name val="Arial"/>
      <family val="2"/>
    </font>
    <font>
      <sz val="10"/>
      <color rgb="FF000000"/>
      <name val="Calibri"/>
      <family val="2"/>
    </font>
    <font>
      <b/>
      <sz val="12"/>
      <color rgb="FFFF0000"/>
      <name val="Calibri"/>
      <family val="2"/>
      <scheme val="minor"/>
    </font>
    <font>
      <b/>
      <sz val="14"/>
      <color rgb="FFFF0000"/>
      <name val="Calibri"/>
      <family val="2"/>
      <scheme val="minor"/>
    </font>
    <font>
      <b/>
      <sz val="12"/>
      <name val="Calibri"/>
      <family val="2"/>
      <scheme val="minor"/>
    </font>
    <font>
      <sz val="10"/>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79998168889431442"/>
        <bgColor theme="4" tint="0.7999816888943144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theme="4" tint="0.79998168889431442"/>
      </patternFill>
    </fill>
    <fill>
      <patternFill patternType="solid">
        <fgColor rgb="FFFFFFCC"/>
        <bgColor indexed="64"/>
      </patternFill>
    </fill>
    <fill>
      <patternFill patternType="solid">
        <fgColor rgb="FFFCE4D6"/>
        <bgColor rgb="FF000000"/>
      </patternFill>
    </fill>
  </fills>
  <borders count="3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diagonal/>
    </border>
    <border>
      <left/>
      <right/>
      <top style="double">
        <color theme="4"/>
      </top>
      <bottom style="thin">
        <color theme="4" tint="0.39997558519241921"/>
      </bottom>
      <diagonal/>
    </border>
    <border>
      <left/>
      <right style="thin">
        <color theme="4" tint="0.39997558519241921"/>
      </right>
      <top style="double">
        <color theme="4"/>
      </top>
      <bottom style="thin">
        <color theme="4" tint="0.39997558519241921"/>
      </bottom>
      <diagonal/>
    </border>
    <border>
      <left style="thin">
        <color theme="4" tint="0.39997558519241921"/>
      </left>
      <right/>
      <top style="thin">
        <color auto="1"/>
      </top>
      <bottom style="thin">
        <color theme="4" tint="0.39997558519241921"/>
      </bottom>
      <diagonal/>
    </border>
    <border>
      <left/>
      <right/>
      <top style="thin">
        <color auto="1"/>
      </top>
      <bottom style="thin">
        <color theme="4" tint="0.39997558519241921"/>
      </bottom>
      <diagonal/>
    </border>
  </borders>
  <cellStyleXfs count="313">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6" fillId="0" borderId="0"/>
    <xf numFmtId="0" fontId="2" fillId="0" borderId="0"/>
    <xf numFmtId="44" fontId="3"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9" fontId="6" fillId="0" borderId="0" applyFont="0" applyFill="0" applyBorder="0" applyAlignment="0" applyProtection="0"/>
    <xf numFmtId="0" fontId="6" fillId="0" borderId="0"/>
    <xf numFmtId="43" fontId="3" fillId="0" borderId="0" applyFont="0" applyFill="0" applyBorder="0" applyAlignment="0" applyProtection="0"/>
    <xf numFmtId="0" fontId="35" fillId="0" borderId="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5" fontId="37" fillId="0" borderId="0" applyFont="0" applyFill="0" applyBorder="0" applyAlignment="0" applyProtection="0">
      <protection locked="0"/>
    </xf>
    <xf numFmtId="170" fontId="38" fillId="0" borderId="0" applyNumberFormat="0" applyFill="0" applyBorder="0" applyAlignment="0" applyProtection="0">
      <protection locked="0"/>
    </xf>
    <xf numFmtId="170" fontId="39" fillId="0" borderId="0" applyNumberFormat="0" applyFill="0" applyBorder="0" applyAlignment="0" applyProtection="0">
      <protection locked="0"/>
    </xf>
    <xf numFmtId="0" fontId="40" fillId="0" borderId="0" applyNumberFormat="0" applyFill="0" applyBorder="0" applyAlignment="0" applyProtection="0"/>
    <xf numFmtId="171" fontId="41" fillId="0" borderId="0"/>
    <xf numFmtId="0" fontId="2" fillId="0" borderId="0"/>
    <xf numFmtId="0" fontId="2" fillId="0" borderId="0"/>
    <xf numFmtId="0" fontId="2" fillId="0" borderId="0"/>
    <xf numFmtId="0" fontId="2" fillId="0" borderId="0"/>
    <xf numFmtId="0" fontId="2" fillId="0" borderId="0"/>
    <xf numFmtId="0" fontId="3" fillId="0" borderId="0"/>
    <xf numFmtId="0" fontId="26" fillId="0" borderId="0"/>
    <xf numFmtId="0" fontId="26" fillId="0" borderId="0"/>
    <xf numFmtId="0" fontId="26" fillId="0" borderId="0"/>
    <xf numFmtId="0" fontId="1" fillId="0" borderId="0"/>
    <xf numFmtId="0" fontId="1" fillId="0" borderId="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0"/>
    <xf numFmtId="172" fontId="42" fillId="0" borderId="9" applyBorder="0" applyAlignment="0">
      <alignment horizontal="center"/>
    </xf>
  </cellStyleXfs>
  <cellXfs count="229">
    <xf numFmtId="0" fontId="0" fillId="0" borderId="0" xfId="0"/>
    <xf numFmtId="0" fontId="2" fillId="0" borderId="0" xfId="0" applyFont="1"/>
    <xf numFmtId="165" fontId="2" fillId="0" borderId="0" xfId="0" applyNumberFormat="1" applyFont="1"/>
    <xf numFmtId="0" fontId="2" fillId="0" borderId="5" xfId="0" applyFont="1" applyBorder="1"/>
    <xf numFmtId="0" fontId="5" fillId="0" borderId="0" xfId="0" applyFont="1"/>
    <xf numFmtId="0" fontId="0" fillId="4" borderId="0" xfId="0" applyFill="1"/>
    <xf numFmtId="0" fontId="0" fillId="0" borderId="0" xfId="0" quotePrefix="1"/>
    <xf numFmtId="0" fontId="0" fillId="0" borderId="5" xfId="0" applyBorder="1"/>
    <xf numFmtId="0" fontId="0" fillId="0" borderId="0" xfId="0" applyAlignment="1">
      <alignment horizontal="center"/>
    </xf>
    <xf numFmtId="0" fontId="11" fillId="0" borderId="0" xfId="0" applyFont="1"/>
    <xf numFmtId="0" fontId="12" fillId="0" borderId="0" xfId="0" applyFont="1"/>
    <xf numFmtId="0" fontId="3" fillId="0" borderId="0" xfId="0" applyFont="1"/>
    <xf numFmtId="0" fontId="13" fillId="0" borderId="0" xfId="0" applyFont="1"/>
    <xf numFmtId="165" fontId="2" fillId="0" borderId="0" xfId="1" quotePrefix="1" applyNumberFormat="1" applyFont="1" applyAlignment="1">
      <alignment horizontal="right"/>
    </xf>
    <xf numFmtId="0" fontId="0" fillId="0" borderId="0" xfId="0" applyAlignment="1">
      <alignment horizontal="right"/>
    </xf>
    <xf numFmtId="167" fontId="0" fillId="0" borderId="0" xfId="1" applyNumberFormat="1" applyFont="1"/>
    <xf numFmtId="167" fontId="0" fillId="0" borderId="0" xfId="0" applyNumberFormat="1"/>
    <xf numFmtId="9" fontId="0" fillId="0" borderId="0" xfId="2" applyFont="1"/>
    <xf numFmtId="0" fontId="16" fillId="0" borderId="0" xfId="0" applyFont="1"/>
    <xf numFmtId="165" fontId="14" fillId="0" borderId="0" xfId="0" applyNumberFormat="1" applyFont="1"/>
    <xf numFmtId="0" fontId="15" fillId="0" borderId="0" xfId="0" applyFont="1"/>
    <xf numFmtId="0" fontId="17" fillId="0" borderId="0" xfId="0" applyFont="1" applyAlignment="1">
      <alignment horizontal="right"/>
    </xf>
    <xf numFmtId="165" fontId="0" fillId="0" borderId="0" xfId="0" applyNumberFormat="1"/>
    <xf numFmtId="0" fontId="4" fillId="3" borderId="15" xfId="0" applyFont="1" applyFill="1" applyBorder="1"/>
    <xf numFmtId="165" fontId="2" fillId="5" borderId="15" xfId="0" applyNumberFormat="1" applyFont="1" applyFill="1" applyBorder="1"/>
    <xf numFmtId="165" fontId="2" fillId="0" borderId="7" xfId="0" applyNumberFormat="1" applyFont="1" applyBorder="1"/>
    <xf numFmtId="165" fontId="2" fillId="0" borderId="5" xfId="0" applyNumberFormat="1" applyFont="1" applyBorder="1"/>
    <xf numFmtId="0" fontId="0" fillId="0" borderId="11" xfId="0" applyBorder="1"/>
    <xf numFmtId="0" fontId="2" fillId="0" borderId="2" xfId="0" applyFont="1" applyBorder="1"/>
    <xf numFmtId="0" fontId="24" fillId="4" borderId="0" xfId="0" applyFont="1" applyFill="1"/>
    <xf numFmtId="165" fontId="16" fillId="0" borderId="0" xfId="0" applyNumberFormat="1" applyFont="1"/>
    <xf numFmtId="0" fontId="15" fillId="0" borderId="0" xfId="0" applyFont="1" applyAlignment="1">
      <alignment horizontal="right"/>
    </xf>
    <xf numFmtId="0" fontId="2" fillId="0" borderId="0" xfId="0" applyFont="1" applyAlignment="1">
      <alignment horizontal="center"/>
    </xf>
    <xf numFmtId="0" fontId="26" fillId="0" borderId="0" xfId="0" applyFont="1"/>
    <xf numFmtId="166" fontId="2" fillId="0" borderId="0" xfId="6" applyNumberFormat="1" applyFont="1"/>
    <xf numFmtId="165" fontId="2" fillId="0" borderId="0" xfId="0" applyNumberFormat="1" applyFont="1" applyAlignment="1">
      <alignment horizontal="right"/>
    </xf>
    <xf numFmtId="0" fontId="2" fillId="0" borderId="11" xfId="0" applyFont="1" applyBorder="1"/>
    <xf numFmtId="0" fontId="15" fillId="0" borderId="0" xfId="0" applyFont="1" applyAlignment="1">
      <alignment horizontal="left"/>
    </xf>
    <xf numFmtId="166" fontId="2" fillId="0" borderId="0" xfId="6" applyNumberFormat="1" applyFont="1" applyBorder="1"/>
    <xf numFmtId="166" fontId="2" fillId="0" borderId="0" xfId="6" applyNumberFormat="1" applyFont="1" applyFill="1"/>
    <xf numFmtId="0" fontId="12" fillId="4" borderId="0" xfId="0" applyFont="1" applyFill="1" applyAlignment="1">
      <alignment wrapText="1"/>
    </xf>
    <xf numFmtId="0" fontId="0" fillId="4" borderId="5" xfId="0" applyFill="1" applyBorder="1"/>
    <xf numFmtId="0" fontId="0" fillId="0" borderId="2" xfId="0" applyBorder="1"/>
    <xf numFmtId="0" fontId="17" fillId="0" borderId="0" xfId="0" applyFont="1" applyAlignment="1">
      <alignment horizontal="center"/>
    </xf>
    <xf numFmtId="0" fontId="0" fillId="0" borderId="4" xfId="0" applyBorder="1"/>
    <xf numFmtId="9" fontId="0" fillId="0" borderId="5" xfId="2" applyFont="1" applyBorder="1"/>
    <xf numFmtId="9" fontId="28" fillId="0" borderId="6" xfId="2" applyFont="1" applyBorder="1"/>
    <xf numFmtId="9" fontId="28" fillId="0" borderId="7" xfId="2" applyFont="1" applyBorder="1"/>
    <xf numFmtId="165" fontId="0" fillId="0" borderId="6" xfId="0" applyNumberFormat="1" applyBorder="1"/>
    <xf numFmtId="165" fontId="0" fillId="0" borderId="7" xfId="0" applyNumberFormat="1" applyBorder="1"/>
    <xf numFmtId="165" fontId="0" fillId="0" borderId="8" xfId="0" applyNumberFormat="1" applyBorder="1"/>
    <xf numFmtId="165" fontId="0" fillId="0" borderId="4" xfId="0" applyNumberFormat="1" applyBorder="1"/>
    <xf numFmtId="165" fontId="0" fillId="0" borderId="5" xfId="0" applyNumberFormat="1" applyBorder="1"/>
    <xf numFmtId="9" fontId="28" fillId="0" borderId="8" xfId="2" applyFont="1" applyBorder="1"/>
    <xf numFmtId="9" fontId="28" fillId="0" borderId="0" xfId="2" applyFont="1" applyBorder="1"/>
    <xf numFmtId="166" fontId="0" fillId="0" borderId="6" xfId="6" applyNumberFormat="1" applyFont="1" applyBorder="1"/>
    <xf numFmtId="166" fontId="0" fillId="0" borderId="7" xfId="6" applyNumberFormat="1" applyFont="1" applyBorder="1"/>
    <xf numFmtId="166" fontId="0" fillId="0" borderId="8" xfId="6" applyNumberFormat="1" applyFont="1" applyBorder="1"/>
    <xf numFmtId="166" fontId="0" fillId="0" borderId="0" xfId="6" applyNumberFormat="1" applyFont="1" applyBorder="1"/>
    <xf numFmtId="166" fontId="0" fillId="0" borderId="4" xfId="6" applyNumberFormat="1" applyFont="1" applyBorder="1"/>
    <xf numFmtId="166" fontId="0" fillId="0" borderId="5" xfId="6" applyNumberFormat="1" applyFont="1" applyBorder="1"/>
    <xf numFmtId="165" fontId="27" fillId="0" borderId="6" xfId="0" applyNumberFormat="1" applyFont="1" applyBorder="1"/>
    <xf numFmtId="165" fontId="27" fillId="0" borderId="7" xfId="0" applyNumberFormat="1" applyFont="1" applyBorder="1"/>
    <xf numFmtId="166" fontId="27" fillId="0" borderId="6" xfId="6" applyNumberFormat="1" applyFont="1" applyBorder="1"/>
    <xf numFmtId="166" fontId="27" fillId="0" borderId="7" xfId="6" applyNumberFormat="1" applyFont="1" applyBorder="1"/>
    <xf numFmtId="0" fontId="17" fillId="0" borderId="13" xfId="0" applyFont="1" applyBorder="1"/>
    <xf numFmtId="0" fontId="0" fillId="0" borderId="12" xfId="0" applyBorder="1"/>
    <xf numFmtId="0" fontId="17" fillId="7" borderId="6" xfId="0" applyFont="1" applyFill="1" applyBorder="1"/>
    <xf numFmtId="0" fontId="17" fillId="7" borderId="7" xfId="0" applyFont="1" applyFill="1" applyBorder="1"/>
    <xf numFmtId="0" fontId="17" fillId="7" borderId="4" xfId="0" applyFont="1" applyFill="1" applyBorder="1"/>
    <xf numFmtId="0" fontId="17" fillId="7" borderId="5" xfId="0" applyFont="1" applyFill="1" applyBorder="1"/>
    <xf numFmtId="168" fontId="2" fillId="0" borderId="0" xfId="2" applyNumberFormat="1" applyFont="1"/>
    <xf numFmtId="0" fontId="17" fillId="0" borderId="1" xfId="0" applyFont="1" applyBorder="1"/>
    <xf numFmtId="166" fontId="0" fillId="0" borderId="2" xfId="0" applyNumberFormat="1" applyBorder="1"/>
    <xf numFmtId="49" fontId="18" fillId="0" borderId="0" xfId="0" quotePrefix="1" applyNumberFormat="1" applyFont="1"/>
    <xf numFmtId="166" fontId="14" fillId="0" borderId="0" xfId="6" applyNumberFormat="1" applyFont="1"/>
    <xf numFmtId="0" fontId="6" fillId="8" borderId="0" xfId="7" applyFill="1"/>
    <xf numFmtId="0" fontId="6" fillId="0" borderId="0" xfId="7"/>
    <xf numFmtId="0" fontId="19" fillId="8" borderId="0" xfId="7" applyFont="1" applyFill="1"/>
    <xf numFmtId="17" fontId="29" fillId="8" borderId="0" xfId="7" quotePrefix="1" applyNumberFormat="1" applyFont="1" applyFill="1" applyAlignment="1">
      <alignment horizontal="left"/>
    </xf>
    <xf numFmtId="0" fontId="30" fillId="0" borderId="0" xfId="7" applyFont="1"/>
    <xf numFmtId="0" fontId="30" fillId="8" borderId="0" xfId="7" applyFont="1" applyFill="1"/>
    <xf numFmtId="0" fontId="23" fillId="8" borderId="0" xfId="7" applyFont="1" applyFill="1"/>
    <xf numFmtId="0" fontId="23" fillId="0" borderId="0" xfId="7" applyFont="1"/>
    <xf numFmtId="0" fontId="31" fillId="8" borderId="0" xfId="7" applyFont="1" applyFill="1"/>
    <xf numFmtId="0" fontId="33" fillId="8" borderId="0" xfId="7" applyFont="1" applyFill="1"/>
    <xf numFmtId="0" fontId="6" fillId="8" borderId="0" xfId="7" applyFill="1" applyProtection="1">
      <protection locked="0"/>
    </xf>
    <xf numFmtId="0" fontId="3" fillId="0" borderId="0" xfId="3" applyFont="1"/>
    <xf numFmtId="0" fontId="22" fillId="8" borderId="0" xfId="7" applyFont="1" applyFill="1" applyProtection="1">
      <protection locked="0"/>
    </xf>
    <xf numFmtId="0" fontId="23" fillId="8" borderId="0" xfId="7" applyFont="1" applyFill="1" applyProtection="1">
      <protection locked="0"/>
    </xf>
    <xf numFmtId="0" fontId="23" fillId="8" borderId="0" xfId="7" applyFont="1" applyFill="1" applyAlignment="1" applyProtection="1">
      <alignment wrapText="1"/>
      <protection locked="0"/>
    </xf>
    <xf numFmtId="0" fontId="6" fillId="0" borderId="0" xfId="7" applyAlignment="1">
      <alignment horizontal="right"/>
    </xf>
    <xf numFmtId="9" fontId="6" fillId="0" borderId="0" xfId="7" applyNumberFormat="1"/>
    <xf numFmtId="9" fontId="0" fillId="0" borderId="0" xfId="11" applyFont="1" applyBorder="1"/>
    <xf numFmtId="9" fontId="23" fillId="0" borderId="0" xfId="11" applyFont="1" applyBorder="1"/>
    <xf numFmtId="0" fontId="34" fillId="8" borderId="0" xfId="7" applyFont="1" applyFill="1" applyProtection="1">
      <protection locked="0"/>
    </xf>
    <xf numFmtId="0" fontId="6" fillId="0" borderId="0" xfId="7" applyAlignment="1">
      <alignment horizontal="center"/>
    </xf>
    <xf numFmtId="9" fontId="0" fillId="0" borderId="0" xfId="11" applyFont="1" applyFill="1"/>
    <xf numFmtId="0" fontId="6" fillId="0" borderId="2" xfId="7" applyBorder="1"/>
    <xf numFmtId="0" fontId="6" fillId="0" borderId="13" xfId="7" applyBorder="1" applyAlignment="1">
      <alignment horizontal="center"/>
    </xf>
    <xf numFmtId="166" fontId="22" fillId="0" borderId="2" xfId="7" applyNumberFormat="1" applyFont="1" applyBorder="1"/>
    <xf numFmtId="0" fontId="22" fillId="0" borderId="2" xfId="7" applyFont="1" applyBorder="1"/>
    <xf numFmtId="166" fontId="22" fillId="0" borderId="0" xfId="7" applyNumberFormat="1" applyFont="1"/>
    <xf numFmtId="166" fontId="6" fillId="0" borderId="0" xfId="7" applyNumberFormat="1"/>
    <xf numFmtId="166" fontId="5" fillId="7" borderId="0" xfId="9" applyNumberFormat="1" applyFont="1" applyFill="1" applyBorder="1"/>
    <xf numFmtId="169" fontId="5" fillId="0" borderId="0" xfId="9" applyNumberFormat="1" applyFont="1" applyFill="1" applyBorder="1"/>
    <xf numFmtId="0" fontId="2" fillId="0" borderId="12" xfId="0" applyFont="1" applyBorder="1" applyAlignment="1">
      <alignment horizontal="right"/>
    </xf>
    <xf numFmtId="166" fontId="2" fillId="7" borderId="11" xfId="9" applyNumberFormat="1" applyFont="1" applyFill="1" applyBorder="1"/>
    <xf numFmtId="169" fontId="2" fillId="7" borderId="2" xfId="9" applyNumberFormat="1" applyFont="1" applyFill="1" applyBorder="1"/>
    <xf numFmtId="169" fontId="2" fillId="0" borderId="2" xfId="9" applyNumberFormat="1" applyFont="1" applyBorder="1"/>
    <xf numFmtId="0" fontId="17" fillId="0" borderId="10" xfId="0" applyFont="1" applyBorder="1" applyAlignment="1">
      <alignment horizontal="right"/>
    </xf>
    <xf numFmtId="0" fontId="2" fillId="0" borderId="13" xfId="0" applyFont="1" applyBorder="1" applyAlignment="1">
      <alignment horizontal="center"/>
    </xf>
    <xf numFmtId="0" fontId="5" fillId="0" borderId="3" xfId="0" applyFont="1" applyBorder="1" applyAlignment="1">
      <alignment horizontal="center"/>
    </xf>
    <xf numFmtId="0" fontId="2" fillId="0" borderId="3" xfId="0" applyFont="1" applyBorder="1" applyAlignment="1">
      <alignment horizontal="center"/>
    </xf>
    <xf numFmtId="0" fontId="2" fillId="0" borderId="12" xfId="0" applyFont="1" applyBorder="1" applyAlignment="1">
      <alignment horizontal="center"/>
    </xf>
    <xf numFmtId="0" fontId="27" fillId="0" borderId="0" xfId="0" applyFont="1"/>
    <xf numFmtId="0" fontId="17" fillId="0" borderId="0" xfId="0" applyFont="1"/>
    <xf numFmtId="0" fontId="2" fillId="0" borderId="0" xfId="0" applyFont="1" applyAlignment="1">
      <alignment horizontal="right"/>
    </xf>
    <xf numFmtId="167" fontId="2" fillId="0" borderId="0" xfId="1" applyNumberFormat="1" applyFont="1"/>
    <xf numFmtId="0" fontId="27" fillId="0" borderId="0" xfId="0" applyFont="1" applyAlignment="1">
      <alignment horizontal="right"/>
    </xf>
    <xf numFmtId="165" fontId="27" fillId="0" borderId="0" xfId="0" applyNumberFormat="1" applyFont="1" applyAlignment="1">
      <alignment horizontal="right"/>
    </xf>
    <xf numFmtId="166" fontId="0" fillId="0" borderId="0" xfId="0" applyNumberFormat="1"/>
    <xf numFmtId="167" fontId="0" fillId="0" borderId="0" xfId="1" applyNumberFormat="1" applyFont="1" applyAlignment="1">
      <alignment horizontal="right"/>
    </xf>
    <xf numFmtId="0" fontId="30" fillId="2" borderId="18" xfId="7" applyFont="1" applyFill="1" applyBorder="1" applyProtection="1">
      <protection locked="0"/>
    </xf>
    <xf numFmtId="0" fontId="6" fillId="2" borderId="19" xfId="7" applyFill="1" applyBorder="1" applyProtection="1">
      <protection locked="0"/>
    </xf>
    <xf numFmtId="0" fontId="6" fillId="2" borderId="20" xfId="7" applyFill="1" applyBorder="1" applyProtection="1">
      <protection locked="0"/>
    </xf>
    <xf numFmtId="0" fontId="30" fillId="2" borderId="21" xfId="7" applyFont="1" applyFill="1" applyBorder="1" applyProtection="1">
      <protection locked="0"/>
    </xf>
    <xf numFmtId="0" fontId="6" fillId="2" borderId="0" xfId="7" applyFill="1" applyProtection="1">
      <protection locked="0"/>
    </xf>
    <xf numFmtId="0" fontId="6" fillId="2" borderId="22" xfId="7" applyFill="1" applyBorder="1" applyProtection="1">
      <protection locked="0"/>
    </xf>
    <xf numFmtId="0" fontId="30" fillId="2" borderId="23" xfId="7" applyFont="1" applyFill="1" applyBorder="1" applyProtection="1">
      <protection locked="0"/>
    </xf>
    <xf numFmtId="0" fontId="6" fillId="2" borderId="17" xfId="7" applyFill="1" applyBorder="1" applyProtection="1">
      <protection locked="0"/>
    </xf>
    <xf numFmtId="0" fontId="6" fillId="2" borderId="24" xfId="7" applyFill="1" applyBorder="1" applyProtection="1">
      <protection locked="0"/>
    </xf>
    <xf numFmtId="0" fontId="2" fillId="0" borderId="5" xfId="0" applyFont="1" applyBorder="1" applyAlignment="1">
      <alignment horizontal="right"/>
    </xf>
    <xf numFmtId="165" fontId="2" fillId="0" borderId="2" xfId="0" applyNumberFormat="1" applyFont="1" applyBorder="1"/>
    <xf numFmtId="9" fontId="2" fillId="0" borderId="0" xfId="2" applyFont="1"/>
    <xf numFmtId="9" fontId="15" fillId="0" borderId="0" xfId="11" applyFont="1"/>
    <xf numFmtId="9" fontId="2" fillId="0" borderId="0" xfId="11" applyFont="1" applyBorder="1"/>
    <xf numFmtId="17" fontId="0" fillId="0" borderId="0" xfId="3" quotePrefix="1" applyNumberFormat="1" applyFont="1"/>
    <xf numFmtId="0" fontId="0" fillId="0" borderId="5" xfId="0" applyBorder="1" applyAlignment="1">
      <alignment horizontal="right"/>
    </xf>
    <xf numFmtId="165" fontId="21" fillId="0" borderId="0" xfId="0" applyNumberFormat="1" applyFont="1"/>
    <xf numFmtId="166" fontId="21" fillId="0" borderId="0" xfId="6" applyNumberFormat="1" applyFont="1" applyFill="1"/>
    <xf numFmtId="166" fontId="0" fillId="0" borderId="0" xfId="6" applyNumberFormat="1" applyFont="1" applyFill="1"/>
    <xf numFmtId="9" fontId="2" fillId="0" borderId="0" xfId="0" applyNumberFormat="1" applyFont="1"/>
    <xf numFmtId="0" fontId="4" fillId="0" borderId="14" xfId="0" applyFont="1" applyBorder="1"/>
    <xf numFmtId="10" fontId="2" fillId="0" borderId="0" xfId="0" applyNumberFormat="1" applyFont="1"/>
    <xf numFmtId="0" fontId="43" fillId="0" borderId="0" xfId="0" applyFont="1" applyAlignment="1">
      <alignment vertical="center"/>
    </xf>
    <xf numFmtId="0" fontId="44" fillId="0" borderId="0" xfId="0" applyFont="1"/>
    <xf numFmtId="166" fontId="2" fillId="0" borderId="0" xfId="0" applyNumberFormat="1" applyFont="1"/>
    <xf numFmtId="0" fontId="34" fillId="0" borderId="0" xfId="7" applyFont="1" applyAlignment="1">
      <alignment horizontal="left"/>
    </xf>
    <xf numFmtId="165" fontId="0" fillId="0" borderId="2" xfId="0" applyNumberFormat="1" applyBorder="1"/>
    <xf numFmtId="0" fontId="6" fillId="0" borderId="6" xfId="7" applyBorder="1" applyAlignment="1">
      <alignment horizontal="center"/>
    </xf>
    <xf numFmtId="166" fontId="0" fillId="0" borderId="7" xfId="0" applyNumberFormat="1" applyBorder="1"/>
    <xf numFmtId="166" fontId="23" fillId="0" borderId="0" xfId="7" applyNumberFormat="1" applyFont="1"/>
    <xf numFmtId="167" fontId="2" fillId="0" borderId="0" xfId="0" applyNumberFormat="1" applyFont="1"/>
    <xf numFmtId="166" fontId="2" fillId="0" borderId="0" xfId="1" applyNumberFormat="1" applyFont="1"/>
    <xf numFmtId="166" fontId="2" fillId="0" borderId="0" xfId="1" applyNumberFormat="1" applyFont="1" applyFill="1"/>
    <xf numFmtId="167" fontId="2" fillId="0" borderId="0" xfId="1" applyNumberFormat="1" applyFont="1" applyFill="1"/>
    <xf numFmtId="0" fontId="46" fillId="0" borderId="0" xfId="0" applyFont="1"/>
    <xf numFmtId="0" fontId="47" fillId="0" borderId="0" xfId="0" applyFont="1"/>
    <xf numFmtId="167" fontId="15" fillId="0" borderId="0" xfId="1" applyNumberFormat="1" applyFont="1" applyFill="1"/>
    <xf numFmtId="0" fontId="48" fillId="0" borderId="0" xfId="0" applyFont="1"/>
    <xf numFmtId="166" fontId="0" fillId="0" borderId="0" xfId="6" applyNumberFormat="1" applyFont="1" applyAlignment="1">
      <alignment horizontal="right"/>
    </xf>
    <xf numFmtId="167" fontId="0" fillId="0" borderId="0" xfId="0" applyNumberFormat="1" applyAlignment="1">
      <alignment horizontal="right"/>
    </xf>
    <xf numFmtId="166" fontId="0" fillId="0" borderId="5" xfId="6" applyNumberFormat="1" applyFont="1" applyBorder="1" applyAlignment="1">
      <alignment horizontal="right"/>
    </xf>
    <xf numFmtId="167" fontId="5" fillId="0" borderId="0" xfId="1" applyNumberFormat="1" applyFont="1" applyFill="1"/>
    <xf numFmtId="9" fontId="2" fillId="0" borderId="0" xfId="2" applyFont="1" applyFill="1"/>
    <xf numFmtId="0" fontId="25" fillId="0" borderId="0" xfId="0" applyFont="1" applyAlignment="1">
      <alignment vertical="center"/>
    </xf>
    <xf numFmtId="167" fontId="2" fillId="0" borderId="0" xfId="0" applyNumberFormat="1" applyFont="1" applyAlignment="1">
      <alignment horizontal="left"/>
    </xf>
    <xf numFmtId="166" fontId="2" fillId="0" borderId="0" xfId="6" applyNumberFormat="1" applyFont="1" applyAlignment="1">
      <alignment horizontal="right"/>
    </xf>
    <xf numFmtId="167" fontId="2" fillId="0" borderId="0" xfId="1" applyNumberFormat="1" applyFont="1" applyAlignment="1">
      <alignment horizontal="right"/>
    </xf>
    <xf numFmtId="167" fontId="0" fillId="0" borderId="0" xfId="1" applyNumberFormat="1" applyFont="1" applyBorder="1" applyAlignment="1">
      <alignment horizontal="right"/>
    </xf>
    <xf numFmtId="166" fontId="0" fillId="0" borderId="0" xfId="6" applyNumberFormat="1" applyFont="1" applyBorder="1" applyAlignment="1">
      <alignment horizontal="right"/>
    </xf>
    <xf numFmtId="173" fontId="2" fillId="0" borderId="0" xfId="1" applyNumberFormat="1" applyFont="1" applyAlignment="1">
      <alignment horizontal="right"/>
    </xf>
    <xf numFmtId="174" fontId="2" fillId="0" borderId="0" xfId="1" applyNumberFormat="1" applyFont="1" applyAlignment="1">
      <alignment horizontal="right"/>
    </xf>
    <xf numFmtId="0" fontId="25" fillId="0" borderId="0" xfId="0" applyFont="1" applyAlignment="1">
      <alignment vertical="center" wrapText="1"/>
    </xf>
    <xf numFmtId="167" fontId="2" fillId="0" borderId="0" xfId="1" applyNumberFormat="1" applyFont="1" applyBorder="1" applyAlignment="1">
      <alignment horizontal="right"/>
    </xf>
    <xf numFmtId="173" fontId="2" fillId="0" borderId="0" xfId="1" applyNumberFormat="1" applyFont="1" applyBorder="1" applyAlignment="1">
      <alignment horizontal="right"/>
    </xf>
    <xf numFmtId="0" fontId="25" fillId="0" borderId="0" xfId="0" applyFont="1" applyAlignment="1">
      <alignment horizontal="right" vertical="center" wrapText="1"/>
    </xf>
    <xf numFmtId="166" fontId="2" fillId="0" borderId="0" xfId="1" applyNumberFormat="1" applyFont="1" applyAlignment="1">
      <alignment horizontal="right"/>
    </xf>
    <xf numFmtId="0" fontId="2" fillId="0" borderId="5" xfId="0" applyFont="1" applyBorder="1" applyAlignment="1">
      <alignment horizontal="center"/>
    </xf>
    <xf numFmtId="0" fontId="5" fillId="0" borderId="0" xfId="0" applyFont="1" applyAlignment="1">
      <alignment horizontal="center"/>
    </xf>
    <xf numFmtId="167" fontId="49" fillId="0" borderId="0" xfId="1" applyNumberFormat="1" applyFont="1" applyFill="1" applyAlignment="1">
      <alignment horizontal="right"/>
    </xf>
    <xf numFmtId="0" fontId="15" fillId="0" borderId="0" xfId="0" applyFont="1" applyAlignment="1">
      <alignment horizontal="center"/>
    </xf>
    <xf numFmtId="9" fontId="15" fillId="0" borderId="0" xfId="0" applyNumberFormat="1" applyFont="1"/>
    <xf numFmtId="0" fontId="5" fillId="0" borderId="13" xfId="0" applyFont="1" applyBorder="1"/>
    <xf numFmtId="0" fontId="5" fillId="0" borderId="3" xfId="0" applyFont="1" applyBorder="1"/>
    <xf numFmtId="0" fontId="5" fillId="0" borderId="12" xfId="0" applyFont="1" applyBorder="1"/>
    <xf numFmtId="165" fontId="18" fillId="0" borderId="0" xfId="0" applyNumberFormat="1" applyFont="1"/>
    <xf numFmtId="165" fontId="2" fillId="10" borderId="0" xfId="0" applyNumberFormat="1" applyFont="1" applyFill="1"/>
    <xf numFmtId="0" fontId="0" fillId="10" borderId="0" xfId="0" applyFill="1"/>
    <xf numFmtId="0" fontId="22" fillId="10" borderId="0" xfId="0" quotePrefix="1" applyFont="1" applyFill="1"/>
    <xf numFmtId="165" fontId="2" fillId="10" borderId="5" xfId="0" applyNumberFormat="1" applyFont="1" applyFill="1" applyBorder="1"/>
    <xf numFmtId="0" fontId="22" fillId="10" borderId="0" xfId="0" applyFont="1" applyFill="1"/>
    <xf numFmtId="175" fontId="2" fillId="0" borderId="0" xfId="1" applyNumberFormat="1" applyFont="1" applyBorder="1" applyAlignment="1">
      <alignment horizontal="right"/>
    </xf>
    <xf numFmtId="174" fontId="2" fillId="0" borderId="0" xfId="1" applyNumberFormat="1" applyFont="1" applyBorder="1" applyAlignment="1">
      <alignment horizontal="right"/>
    </xf>
    <xf numFmtId="0" fontId="4" fillId="4" borderId="25" xfId="0" applyFont="1" applyFill="1" applyBorder="1" applyAlignment="1">
      <alignment horizontal="left"/>
    </xf>
    <xf numFmtId="0" fontId="4" fillId="6" borderId="15" xfId="0" applyFont="1" applyFill="1" applyBorder="1"/>
    <xf numFmtId="0" fontId="4" fillId="6" borderId="15" xfId="0" applyFont="1" applyFill="1" applyBorder="1" applyAlignment="1">
      <alignment horizontal="center"/>
    </xf>
    <xf numFmtId="0" fontId="4" fillId="6" borderId="16" xfId="0" applyFont="1" applyFill="1" applyBorder="1"/>
    <xf numFmtId="0" fontId="0" fillId="4" borderId="25" xfId="0" applyFill="1" applyBorder="1" applyAlignment="1">
      <alignment horizontal="left"/>
    </xf>
    <xf numFmtId="166" fontId="2" fillId="6" borderId="15" xfId="6" applyNumberFormat="1" applyFont="1" applyFill="1" applyBorder="1"/>
    <xf numFmtId="167" fontId="45" fillId="11" borderId="15" xfId="1" applyNumberFormat="1" applyFont="1" applyFill="1" applyBorder="1"/>
    <xf numFmtId="166" fontId="45" fillId="11" borderId="16" xfId="6" applyNumberFormat="1" applyFont="1" applyFill="1" applyBorder="1"/>
    <xf numFmtId="165" fontId="45" fillId="11" borderId="15" xfId="0" applyNumberFormat="1" applyFont="1" applyFill="1" applyBorder="1"/>
    <xf numFmtId="165" fontId="45" fillId="11" borderId="16" xfId="0" applyNumberFormat="1" applyFont="1" applyFill="1" applyBorder="1"/>
    <xf numFmtId="0" fontId="2" fillId="4" borderId="25" xfId="0" applyFont="1" applyFill="1" applyBorder="1" applyAlignment="1">
      <alignment horizontal="left"/>
    </xf>
    <xf numFmtId="167" fontId="0" fillId="0" borderId="0" xfId="1" applyNumberFormat="1" applyFont="1" applyFill="1"/>
    <xf numFmtId="0" fontId="2" fillId="4" borderId="25" xfId="0" applyFont="1" applyFill="1" applyBorder="1"/>
    <xf numFmtId="0" fontId="5" fillId="4" borderId="25" xfId="0" applyFont="1" applyFill="1" applyBorder="1"/>
    <xf numFmtId="0" fontId="4" fillId="4" borderId="15" xfId="0" applyFont="1" applyFill="1" applyBorder="1"/>
    <xf numFmtId="0" fontId="0" fillId="4" borderId="25" xfId="0" applyFill="1" applyBorder="1"/>
    <xf numFmtId="166" fontId="2" fillId="9" borderId="15" xfId="6" applyNumberFormat="1" applyFont="1" applyFill="1" applyBorder="1"/>
    <xf numFmtId="166" fontId="2" fillId="3" borderId="15" xfId="6" applyNumberFormat="1" applyFont="1" applyFill="1" applyBorder="1"/>
    <xf numFmtId="167" fontId="2" fillId="6" borderId="15" xfId="1" applyNumberFormat="1" applyFont="1" applyFill="1" applyBorder="1" applyAlignment="1">
      <alignment horizontal="center"/>
    </xf>
    <xf numFmtId="166" fontId="2" fillId="6" borderId="15" xfId="2" applyNumberFormat="1" applyFont="1" applyFill="1" applyBorder="1"/>
    <xf numFmtId="167" fontId="2" fillId="6" borderId="16" xfId="1" applyNumberFormat="1" applyFont="1" applyFill="1" applyBorder="1"/>
    <xf numFmtId="167" fontId="2" fillId="6" borderId="16" xfId="1" applyNumberFormat="1" applyFont="1" applyFill="1" applyBorder="1" applyAlignment="1">
      <alignment horizontal="right"/>
    </xf>
    <xf numFmtId="0" fontId="17" fillId="0" borderId="28" xfId="0" applyFont="1" applyBorder="1"/>
    <xf numFmtId="165" fontId="27" fillId="0" borderId="29" xfId="0" applyNumberFormat="1" applyFont="1" applyBorder="1"/>
    <xf numFmtId="9" fontId="27" fillId="0" borderId="29" xfId="0" applyNumberFormat="1" applyFont="1" applyBorder="1"/>
    <xf numFmtId="0" fontId="27" fillId="0" borderId="26" xfId="0" applyFont="1" applyBorder="1"/>
    <xf numFmtId="0" fontId="27" fillId="0" borderId="27" xfId="0" applyFont="1" applyBorder="1"/>
    <xf numFmtId="44" fontId="2" fillId="3" borderId="15" xfId="6" applyFont="1" applyFill="1" applyBorder="1"/>
    <xf numFmtId="0" fontId="22" fillId="8" borderId="0" xfId="7" applyFont="1" applyFill="1" applyAlignment="1">
      <alignment horizontal="left" vertical="center" wrapText="1"/>
    </xf>
    <xf numFmtId="0" fontId="22" fillId="8" borderId="0" xfId="7" applyFont="1" applyFill="1" applyAlignment="1" applyProtection="1">
      <alignment wrapText="1"/>
      <protection locked="0"/>
    </xf>
    <xf numFmtId="0" fontId="0" fillId="3" borderId="0" xfId="0" applyFill="1" applyAlignment="1">
      <alignment horizontal="center"/>
    </xf>
    <xf numFmtId="0" fontId="0" fillId="6" borderId="0" xfId="0" applyFill="1" applyAlignment="1">
      <alignment horizontal="center"/>
    </xf>
    <xf numFmtId="0" fontId="12" fillId="3" borderId="0" xfId="0" applyFont="1" applyFill="1" applyAlignment="1">
      <alignment horizontal="center"/>
    </xf>
    <xf numFmtId="0" fontId="12" fillId="4" borderId="0" xfId="0" applyFont="1" applyFill="1" applyAlignment="1">
      <alignment horizontal="center"/>
    </xf>
  </cellXfs>
  <cellStyles count="313">
    <cellStyle name="%" xfId="14" xr:uid="{00000000-0005-0000-0000-000000000000}"/>
    <cellStyle name="Comma" xfId="1" builtinId="3"/>
    <cellStyle name="Comma 10" xfId="15" xr:uid="{00000000-0005-0000-0000-000002000000}"/>
    <cellStyle name="Comma 2" xfId="8" xr:uid="{00000000-0005-0000-0000-000003000000}"/>
    <cellStyle name="Comma 2 2" xfId="16" xr:uid="{00000000-0005-0000-0000-000004000000}"/>
    <cellStyle name="Comma 2 2 2" xfId="17" xr:uid="{00000000-0005-0000-0000-000005000000}"/>
    <cellStyle name="Comma 3" xfId="13" xr:uid="{00000000-0005-0000-0000-000006000000}"/>
    <cellStyle name="Comma 3 2" xfId="18" xr:uid="{00000000-0005-0000-0000-000007000000}"/>
    <cellStyle name="Comma 3 2 2" xfId="19" xr:uid="{00000000-0005-0000-0000-000008000000}"/>
    <cellStyle name="Comma 3 2 3" xfId="20" xr:uid="{00000000-0005-0000-0000-000009000000}"/>
    <cellStyle name="Comma 4" xfId="21" xr:uid="{00000000-0005-0000-0000-00000A000000}"/>
    <cellStyle name="Comma 5" xfId="22" xr:uid="{00000000-0005-0000-0000-00000B000000}"/>
    <cellStyle name="Comma 5 2" xfId="23" xr:uid="{00000000-0005-0000-0000-00000C000000}"/>
    <cellStyle name="Comma 5 2 2" xfId="24" xr:uid="{00000000-0005-0000-0000-00000D000000}"/>
    <cellStyle name="Comma 5 3" xfId="25" xr:uid="{00000000-0005-0000-0000-00000E000000}"/>
    <cellStyle name="Comma 6" xfId="26" xr:uid="{00000000-0005-0000-0000-00000F000000}"/>
    <cellStyle name="Comma 7" xfId="27" xr:uid="{00000000-0005-0000-0000-000010000000}"/>
    <cellStyle name="Comma 8" xfId="28" xr:uid="{00000000-0005-0000-0000-000011000000}"/>
    <cellStyle name="Comma 9" xfId="29" xr:uid="{00000000-0005-0000-0000-000012000000}"/>
    <cellStyle name="Currency" xfId="6" builtinId="4"/>
    <cellStyle name="Currency 2" xfId="9" xr:uid="{00000000-0005-0000-0000-000014000000}"/>
    <cellStyle name="Currency 2 10" xfId="30" xr:uid="{00000000-0005-0000-0000-000015000000}"/>
    <cellStyle name="Currency 2 100" xfId="31" xr:uid="{00000000-0005-0000-0000-000016000000}"/>
    <cellStyle name="Currency 2 101" xfId="32" xr:uid="{00000000-0005-0000-0000-000017000000}"/>
    <cellStyle name="Currency 2 102" xfId="33" xr:uid="{00000000-0005-0000-0000-000018000000}"/>
    <cellStyle name="Currency 2 103" xfId="34" xr:uid="{00000000-0005-0000-0000-000019000000}"/>
    <cellStyle name="Currency 2 104" xfId="35" xr:uid="{00000000-0005-0000-0000-00001A000000}"/>
    <cellStyle name="Currency 2 105" xfId="36" xr:uid="{00000000-0005-0000-0000-00001B000000}"/>
    <cellStyle name="Currency 2 106" xfId="37" xr:uid="{00000000-0005-0000-0000-00001C000000}"/>
    <cellStyle name="Currency 2 107" xfId="38" xr:uid="{00000000-0005-0000-0000-00001D000000}"/>
    <cellStyle name="Currency 2 108" xfId="39" xr:uid="{00000000-0005-0000-0000-00001E000000}"/>
    <cellStyle name="Currency 2 109" xfId="40" xr:uid="{00000000-0005-0000-0000-00001F000000}"/>
    <cellStyle name="Currency 2 11" xfId="41" xr:uid="{00000000-0005-0000-0000-000020000000}"/>
    <cellStyle name="Currency 2 110" xfId="42" xr:uid="{00000000-0005-0000-0000-000021000000}"/>
    <cellStyle name="Currency 2 111" xfId="43" xr:uid="{00000000-0005-0000-0000-000022000000}"/>
    <cellStyle name="Currency 2 112" xfId="44" xr:uid="{00000000-0005-0000-0000-000023000000}"/>
    <cellStyle name="Currency 2 113" xfId="45" xr:uid="{00000000-0005-0000-0000-000024000000}"/>
    <cellStyle name="Currency 2 114" xfId="46" xr:uid="{00000000-0005-0000-0000-000025000000}"/>
    <cellStyle name="Currency 2 115" xfId="47" xr:uid="{00000000-0005-0000-0000-000026000000}"/>
    <cellStyle name="Currency 2 116" xfId="48" xr:uid="{00000000-0005-0000-0000-000027000000}"/>
    <cellStyle name="Currency 2 117" xfId="49" xr:uid="{00000000-0005-0000-0000-000028000000}"/>
    <cellStyle name="Currency 2 118" xfId="50" xr:uid="{00000000-0005-0000-0000-000029000000}"/>
    <cellStyle name="Currency 2 119" xfId="51" xr:uid="{00000000-0005-0000-0000-00002A000000}"/>
    <cellStyle name="Currency 2 12" xfId="52" xr:uid="{00000000-0005-0000-0000-00002B000000}"/>
    <cellStyle name="Currency 2 120" xfId="53" xr:uid="{00000000-0005-0000-0000-00002C000000}"/>
    <cellStyle name="Currency 2 121" xfId="54" xr:uid="{00000000-0005-0000-0000-00002D000000}"/>
    <cellStyle name="Currency 2 122" xfId="55" xr:uid="{00000000-0005-0000-0000-00002E000000}"/>
    <cellStyle name="Currency 2 123" xfId="56" xr:uid="{00000000-0005-0000-0000-00002F000000}"/>
    <cellStyle name="Currency 2 124" xfId="57" xr:uid="{00000000-0005-0000-0000-000030000000}"/>
    <cellStyle name="Currency 2 125" xfId="58" xr:uid="{00000000-0005-0000-0000-000031000000}"/>
    <cellStyle name="Currency 2 126" xfId="59" xr:uid="{00000000-0005-0000-0000-000032000000}"/>
    <cellStyle name="Currency 2 127" xfId="60" xr:uid="{00000000-0005-0000-0000-000033000000}"/>
    <cellStyle name="Currency 2 128" xfId="61" xr:uid="{00000000-0005-0000-0000-000034000000}"/>
    <cellStyle name="Currency 2 129" xfId="62" xr:uid="{00000000-0005-0000-0000-000035000000}"/>
    <cellStyle name="Currency 2 13" xfId="63" xr:uid="{00000000-0005-0000-0000-000036000000}"/>
    <cellStyle name="Currency 2 130" xfId="64" xr:uid="{00000000-0005-0000-0000-000037000000}"/>
    <cellStyle name="Currency 2 131" xfId="65" xr:uid="{00000000-0005-0000-0000-000038000000}"/>
    <cellStyle name="Currency 2 132" xfId="66" xr:uid="{00000000-0005-0000-0000-000039000000}"/>
    <cellStyle name="Currency 2 133" xfId="67" xr:uid="{00000000-0005-0000-0000-00003A000000}"/>
    <cellStyle name="Currency 2 134" xfId="68" xr:uid="{00000000-0005-0000-0000-00003B000000}"/>
    <cellStyle name="Currency 2 135" xfId="69" xr:uid="{00000000-0005-0000-0000-00003C000000}"/>
    <cellStyle name="Currency 2 136" xfId="70" xr:uid="{00000000-0005-0000-0000-00003D000000}"/>
    <cellStyle name="Currency 2 137" xfId="71" xr:uid="{00000000-0005-0000-0000-00003E000000}"/>
    <cellStyle name="Currency 2 138" xfId="72" xr:uid="{00000000-0005-0000-0000-00003F000000}"/>
    <cellStyle name="Currency 2 139" xfId="73" xr:uid="{00000000-0005-0000-0000-000040000000}"/>
    <cellStyle name="Currency 2 14" xfId="74" xr:uid="{00000000-0005-0000-0000-000041000000}"/>
    <cellStyle name="Currency 2 140" xfId="75" xr:uid="{00000000-0005-0000-0000-000042000000}"/>
    <cellStyle name="Currency 2 141" xfId="76" xr:uid="{00000000-0005-0000-0000-000043000000}"/>
    <cellStyle name="Currency 2 142" xfId="77" xr:uid="{00000000-0005-0000-0000-000044000000}"/>
    <cellStyle name="Currency 2 143" xfId="78" xr:uid="{00000000-0005-0000-0000-000045000000}"/>
    <cellStyle name="Currency 2 144" xfId="79" xr:uid="{00000000-0005-0000-0000-000046000000}"/>
    <cellStyle name="Currency 2 145" xfId="80" xr:uid="{00000000-0005-0000-0000-000047000000}"/>
    <cellStyle name="Currency 2 146" xfId="81" xr:uid="{00000000-0005-0000-0000-000048000000}"/>
    <cellStyle name="Currency 2 147" xfId="82" xr:uid="{00000000-0005-0000-0000-000049000000}"/>
    <cellStyle name="Currency 2 148" xfId="83" xr:uid="{00000000-0005-0000-0000-00004A000000}"/>
    <cellStyle name="Currency 2 149" xfId="84" xr:uid="{00000000-0005-0000-0000-00004B000000}"/>
    <cellStyle name="Currency 2 15" xfId="85" xr:uid="{00000000-0005-0000-0000-00004C000000}"/>
    <cellStyle name="Currency 2 150" xfId="86" xr:uid="{00000000-0005-0000-0000-00004D000000}"/>
    <cellStyle name="Currency 2 151" xfId="87" xr:uid="{00000000-0005-0000-0000-00004E000000}"/>
    <cellStyle name="Currency 2 152" xfId="88" xr:uid="{00000000-0005-0000-0000-00004F000000}"/>
    <cellStyle name="Currency 2 153" xfId="89" xr:uid="{00000000-0005-0000-0000-000050000000}"/>
    <cellStyle name="Currency 2 154" xfId="90" xr:uid="{00000000-0005-0000-0000-000051000000}"/>
    <cellStyle name="Currency 2 155" xfId="91" xr:uid="{00000000-0005-0000-0000-000052000000}"/>
    <cellStyle name="Currency 2 156" xfId="92" xr:uid="{00000000-0005-0000-0000-000053000000}"/>
    <cellStyle name="Currency 2 157" xfId="93" xr:uid="{00000000-0005-0000-0000-000054000000}"/>
    <cellStyle name="Currency 2 158" xfId="94" xr:uid="{00000000-0005-0000-0000-000055000000}"/>
    <cellStyle name="Currency 2 159" xfId="95" xr:uid="{00000000-0005-0000-0000-000056000000}"/>
    <cellStyle name="Currency 2 16" xfId="96" xr:uid="{00000000-0005-0000-0000-000057000000}"/>
    <cellStyle name="Currency 2 160" xfId="97" xr:uid="{00000000-0005-0000-0000-000058000000}"/>
    <cellStyle name="Currency 2 161" xfId="98" xr:uid="{00000000-0005-0000-0000-000059000000}"/>
    <cellStyle name="Currency 2 162" xfId="99" xr:uid="{00000000-0005-0000-0000-00005A000000}"/>
    <cellStyle name="Currency 2 163" xfId="100" xr:uid="{00000000-0005-0000-0000-00005B000000}"/>
    <cellStyle name="Currency 2 164" xfId="101" xr:uid="{00000000-0005-0000-0000-00005C000000}"/>
    <cellStyle name="Currency 2 165" xfId="102" xr:uid="{00000000-0005-0000-0000-00005D000000}"/>
    <cellStyle name="Currency 2 166" xfId="103" xr:uid="{00000000-0005-0000-0000-00005E000000}"/>
    <cellStyle name="Currency 2 167" xfId="104" xr:uid="{00000000-0005-0000-0000-00005F000000}"/>
    <cellStyle name="Currency 2 168" xfId="105" xr:uid="{00000000-0005-0000-0000-000060000000}"/>
    <cellStyle name="Currency 2 169" xfId="106" xr:uid="{00000000-0005-0000-0000-000061000000}"/>
    <cellStyle name="Currency 2 17" xfId="107" xr:uid="{00000000-0005-0000-0000-000062000000}"/>
    <cellStyle name="Currency 2 170" xfId="108" xr:uid="{00000000-0005-0000-0000-000063000000}"/>
    <cellStyle name="Currency 2 171" xfId="109" xr:uid="{00000000-0005-0000-0000-000064000000}"/>
    <cellStyle name="Currency 2 172" xfId="110" xr:uid="{00000000-0005-0000-0000-000065000000}"/>
    <cellStyle name="Currency 2 173" xfId="111" xr:uid="{00000000-0005-0000-0000-000066000000}"/>
    <cellStyle name="Currency 2 174" xfId="112" xr:uid="{00000000-0005-0000-0000-000067000000}"/>
    <cellStyle name="Currency 2 175" xfId="113" xr:uid="{00000000-0005-0000-0000-000068000000}"/>
    <cellStyle name="Currency 2 176" xfId="114" xr:uid="{00000000-0005-0000-0000-000069000000}"/>
    <cellStyle name="Currency 2 177" xfId="115" xr:uid="{00000000-0005-0000-0000-00006A000000}"/>
    <cellStyle name="Currency 2 178" xfId="116" xr:uid="{00000000-0005-0000-0000-00006B000000}"/>
    <cellStyle name="Currency 2 179" xfId="117" xr:uid="{00000000-0005-0000-0000-00006C000000}"/>
    <cellStyle name="Currency 2 18" xfId="118" xr:uid="{00000000-0005-0000-0000-00006D000000}"/>
    <cellStyle name="Currency 2 180" xfId="119" xr:uid="{00000000-0005-0000-0000-00006E000000}"/>
    <cellStyle name="Currency 2 181" xfId="120" xr:uid="{00000000-0005-0000-0000-00006F000000}"/>
    <cellStyle name="Currency 2 182" xfId="121" xr:uid="{00000000-0005-0000-0000-000070000000}"/>
    <cellStyle name="Currency 2 183" xfId="122" xr:uid="{00000000-0005-0000-0000-000071000000}"/>
    <cellStyle name="Currency 2 184" xfId="123" xr:uid="{00000000-0005-0000-0000-000072000000}"/>
    <cellStyle name="Currency 2 185" xfId="124" xr:uid="{00000000-0005-0000-0000-000073000000}"/>
    <cellStyle name="Currency 2 186" xfId="125" xr:uid="{00000000-0005-0000-0000-000074000000}"/>
    <cellStyle name="Currency 2 187" xfId="126" xr:uid="{00000000-0005-0000-0000-000075000000}"/>
    <cellStyle name="Currency 2 188" xfId="127" xr:uid="{00000000-0005-0000-0000-000076000000}"/>
    <cellStyle name="Currency 2 189" xfId="128" xr:uid="{00000000-0005-0000-0000-000077000000}"/>
    <cellStyle name="Currency 2 19" xfId="129" xr:uid="{00000000-0005-0000-0000-000078000000}"/>
    <cellStyle name="Currency 2 190" xfId="130" xr:uid="{00000000-0005-0000-0000-000079000000}"/>
    <cellStyle name="Currency 2 191" xfId="131" xr:uid="{00000000-0005-0000-0000-00007A000000}"/>
    <cellStyle name="Currency 2 192" xfId="132" xr:uid="{00000000-0005-0000-0000-00007B000000}"/>
    <cellStyle name="Currency 2 193" xfId="133" xr:uid="{00000000-0005-0000-0000-00007C000000}"/>
    <cellStyle name="Currency 2 194" xfId="134" xr:uid="{00000000-0005-0000-0000-00007D000000}"/>
    <cellStyle name="Currency 2 195" xfId="135" xr:uid="{00000000-0005-0000-0000-00007E000000}"/>
    <cellStyle name="Currency 2 196" xfId="136" xr:uid="{00000000-0005-0000-0000-00007F000000}"/>
    <cellStyle name="Currency 2 197" xfId="137" xr:uid="{00000000-0005-0000-0000-000080000000}"/>
    <cellStyle name="Currency 2 198" xfId="138" xr:uid="{00000000-0005-0000-0000-000081000000}"/>
    <cellStyle name="Currency 2 199" xfId="139" xr:uid="{00000000-0005-0000-0000-000082000000}"/>
    <cellStyle name="Currency 2 2" xfId="140" xr:uid="{00000000-0005-0000-0000-000083000000}"/>
    <cellStyle name="Currency 2 20" xfId="141" xr:uid="{00000000-0005-0000-0000-000084000000}"/>
    <cellStyle name="Currency 2 200" xfId="142" xr:uid="{00000000-0005-0000-0000-000085000000}"/>
    <cellStyle name="Currency 2 201" xfId="143" xr:uid="{00000000-0005-0000-0000-000086000000}"/>
    <cellStyle name="Currency 2 202" xfId="144" xr:uid="{00000000-0005-0000-0000-000087000000}"/>
    <cellStyle name="Currency 2 203" xfId="145" xr:uid="{00000000-0005-0000-0000-000088000000}"/>
    <cellStyle name="Currency 2 204" xfId="146" xr:uid="{00000000-0005-0000-0000-000089000000}"/>
    <cellStyle name="Currency 2 205" xfId="147" xr:uid="{00000000-0005-0000-0000-00008A000000}"/>
    <cellStyle name="Currency 2 206" xfId="148" xr:uid="{00000000-0005-0000-0000-00008B000000}"/>
    <cellStyle name="Currency 2 207" xfId="149" xr:uid="{00000000-0005-0000-0000-00008C000000}"/>
    <cellStyle name="Currency 2 208" xfId="150" xr:uid="{00000000-0005-0000-0000-00008D000000}"/>
    <cellStyle name="Currency 2 209" xfId="151" xr:uid="{00000000-0005-0000-0000-00008E000000}"/>
    <cellStyle name="Currency 2 21" xfId="152" xr:uid="{00000000-0005-0000-0000-00008F000000}"/>
    <cellStyle name="Currency 2 210" xfId="153" xr:uid="{00000000-0005-0000-0000-000090000000}"/>
    <cellStyle name="Currency 2 211" xfId="154" xr:uid="{00000000-0005-0000-0000-000091000000}"/>
    <cellStyle name="Currency 2 212" xfId="155" xr:uid="{00000000-0005-0000-0000-000092000000}"/>
    <cellStyle name="Currency 2 213" xfId="156" xr:uid="{00000000-0005-0000-0000-000093000000}"/>
    <cellStyle name="Currency 2 214" xfId="157" xr:uid="{00000000-0005-0000-0000-000094000000}"/>
    <cellStyle name="Currency 2 215" xfId="158" xr:uid="{00000000-0005-0000-0000-000095000000}"/>
    <cellStyle name="Currency 2 216" xfId="159" xr:uid="{00000000-0005-0000-0000-000096000000}"/>
    <cellStyle name="Currency 2 217" xfId="160" xr:uid="{00000000-0005-0000-0000-000097000000}"/>
    <cellStyle name="Currency 2 218" xfId="161" xr:uid="{00000000-0005-0000-0000-000098000000}"/>
    <cellStyle name="Currency 2 219" xfId="162" xr:uid="{00000000-0005-0000-0000-000099000000}"/>
    <cellStyle name="Currency 2 22" xfId="163" xr:uid="{00000000-0005-0000-0000-00009A000000}"/>
    <cellStyle name="Currency 2 220" xfId="164" xr:uid="{00000000-0005-0000-0000-00009B000000}"/>
    <cellStyle name="Currency 2 221" xfId="165" xr:uid="{00000000-0005-0000-0000-00009C000000}"/>
    <cellStyle name="Currency 2 222" xfId="166" xr:uid="{00000000-0005-0000-0000-00009D000000}"/>
    <cellStyle name="Currency 2 223" xfId="167" xr:uid="{00000000-0005-0000-0000-00009E000000}"/>
    <cellStyle name="Currency 2 224" xfId="168" xr:uid="{00000000-0005-0000-0000-00009F000000}"/>
    <cellStyle name="Currency 2 225" xfId="169" xr:uid="{00000000-0005-0000-0000-0000A0000000}"/>
    <cellStyle name="Currency 2 226" xfId="170" xr:uid="{00000000-0005-0000-0000-0000A1000000}"/>
    <cellStyle name="Currency 2 227" xfId="171" xr:uid="{00000000-0005-0000-0000-0000A2000000}"/>
    <cellStyle name="Currency 2 228" xfId="172" xr:uid="{00000000-0005-0000-0000-0000A3000000}"/>
    <cellStyle name="Currency 2 229" xfId="173" xr:uid="{00000000-0005-0000-0000-0000A4000000}"/>
    <cellStyle name="Currency 2 23" xfId="174" xr:uid="{00000000-0005-0000-0000-0000A5000000}"/>
    <cellStyle name="Currency 2 230" xfId="175" xr:uid="{00000000-0005-0000-0000-0000A6000000}"/>
    <cellStyle name="Currency 2 231" xfId="176" xr:uid="{00000000-0005-0000-0000-0000A7000000}"/>
    <cellStyle name="Currency 2 232" xfId="177" xr:uid="{00000000-0005-0000-0000-0000A8000000}"/>
    <cellStyle name="Currency 2 233" xfId="178" xr:uid="{00000000-0005-0000-0000-0000A9000000}"/>
    <cellStyle name="Currency 2 234" xfId="179" xr:uid="{00000000-0005-0000-0000-0000AA000000}"/>
    <cellStyle name="Currency 2 235" xfId="180" xr:uid="{00000000-0005-0000-0000-0000AB000000}"/>
    <cellStyle name="Currency 2 236" xfId="181" xr:uid="{00000000-0005-0000-0000-0000AC000000}"/>
    <cellStyle name="Currency 2 237" xfId="182" xr:uid="{00000000-0005-0000-0000-0000AD000000}"/>
    <cellStyle name="Currency 2 238" xfId="183" xr:uid="{00000000-0005-0000-0000-0000AE000000}"/>
    <cellStyle name="Currency 2 239" xfId="184" xr:uid="{00000000-0005-0000-0000-0000AF000000}"/>
    <cellStyle name="Currency 2 24" xfId="185" xr:uid="{00000000-0005-0000-0000-0000B0000000}"/>
    <cellStyle name="Currency 2 240" xfId="186" xr:uid="{00000000-0005-0000-0000-0000B1000000}"/>
    <cellStyle name="Currency 2 241" xfId="187" xr:uid="{00000000-0005-0000-0000-0000B2000000}"/>
    <cellStyle name="Currency 2 242" xfId="188" xr:uid="{00000000-0005-0000-0000-0000B3000000}"/>
    <cellStyle name="Currency 2 243" xfId="189" xr:uid="{00000000-0005-0000-0000-0000B4000000}"/>
    <cellStyle name="Currency 2 244" xfId="190" xr:uid="{00000000-0005-0000-0000-0000B5000000}"/>
    <cellStyle name="Currency 2 245" xfId="191" xr:uid="{00000000-0005-0000-0000-0000B6000000}"/>
    <cellStyle name="Currency 2 246" xfId="192" xr:uid="{00000000-0005-0000-0000-0000B7000000}"/>
    <cellStyle name="Currency 2 247" xfId="193" xr:uid="{00000000-0005-0000-0000-0000B8000000}"/>
    <cellStyle name="Currency 2 248" xfId="194" xr:uid="{00000000-0005-0000-0000-0000B9000000}"/>
    <cellStyle name="Currency 2 249" xfId="195" xr:uid="{00000000-0005-0000-0000-0000BA000000}"/>
    <cellStyle name="Currency 2 25" xfId="196" xr:uid="{00000000-0005-0000-0000-0000BB000000}"/>
    <cellStyle name="Currency 2 250" xfId="197" xr:uid="{00000000-0005-0000-0000-0000BC000000}"/>
    <cellStyle name="Currency 2 251" xfId="198" xr:uid="{00000000-0005-0000-0000-0000BD000000}"/>
    <cellStyle name="Currency 2 252" xfId="199" xr:uid="{00000000-0005-0000-0000-0000BE000000}"/>
    <cellStyle name="Currency 2 253" xfId="200" xr:uid="{00000000-0005-0000-0000-0000BF000000}"/>
    <cellStyle name="Currency 2 254" xfId="201" xr:uid="{00000000-0005-0000-0000-0000C0000000}"/>
    <cellStyle name="Currency 2 26" xfId="202" xr:uid="{00000000-0005-0000-0000-0000C1000000}"/>
    <cellStyle name="Currency 2 27" xfId="203" xr:uid="{00000000-0005-0000-0000-0000C2000000}"/>
    <cellStyle name="Currency 2 28" xfId="204" xr:uid="{00000000-0005-0000-0000-0000C3000000}"/>
    <cellStyle name="Currency 2 29" xfId="205" xr:uid="{00000000-0005-0000-0000-0000C4000000}"/>
    <cellStyle name="Currency 2 3" xfId="206" xr:uid="{00000000-0005-0000-0000-0000C5000000}"/>
    <cellStyle name="Currency 2 30" xfId="207" xr:uid="{00000000-0005-0000-0000-0000C6000000}"/>
    <cellStyle name="Currency 2 31" xfId="208" xr:uid="{00000000-0005-0000-0000-0000C7000000}"/>
    <cellStyle name="Currency 2 32" xfId="209" xr:uid="{00000000-0005-0000-0000-0000C8000000}"/>
    <cellStyle name="Currency 2 33" xfId="210" xr:uid="{00000000-0005-0000-0000-0000C9000000}"/>
    <cellStyle name="Currency 2 34" xfId="211" xr:uid="{00000000-0005-0000-0000-0000CA000000}"/>
    <cellStyle name="Currency 2 35" xfId="212" xr:uid="{00000000-0005-0000-0000-0000CB000000}"/>
    <cellStyle name="Currency 2 36" xfId="213" xr:uid="{00000000-0005-0000-0000-0000CC000000}"/>
    <cellStyle name="Currency 2 37" xfId="214" xr:uid="{00000000-0005-0000-0000-0000CD000000}"/>
    <cellStyle name="Currency 2 38" xfId="215" xr:uid="{00000000-0005-0000-0000-0000CE000000}"/>
    <cellStyle name="Currency 2 39" xfId="216" xr:uid="{00000000-0005-0000-0000-0000CF000000}"/>
    <cellStyle name="Currency 2 4" xfId="217" xr:uid="{00000000-0005-0000-0000-0000D0000000}"/>
    <cellStyle name="Currency 2 40" xfId="218" xr:uid="{00000000-0005-0000-0000-0000D1000000}"/>
    <cellStyle name="Currency 2 41" xfId="219" xr:uid="{00000000-0005-0000-0000-0000D2000000}"/>
    <cellStyle name="Currency 2 42" xfId="220" xr:uid="{00000000-0005-0000-0000-0000D3000000}"/>
    <cellStyle name="Currency 2 43" xfId="221" xr:uid="{00000000-0005-0000-0000-0000D4000000}"/>
    <cellStyle name="Currency 2 44" xfId="222" xr:uid="{00000000-0005-0000-0000-0000D5000000}"/>
    <cellStyle name="Currency 2 45" xfId="223" xr:uid="{00000000-0005-0000-0000-0000D6000000}"/>
    <cellStyle name="Currency 2 46" xfId="224" xr:uid="{00000000-0005-0000-0000-0000D7000000}"/>
    <cellStyle name="Currency 2 47" xfId="225" xr:uid="{00000000-0005-0000-0000-0000D8000000}"/>
    <cellStyle name="Currency 2 48" xfId="226" xr:uid="{00000000-0005-0000-0000-0000D9000000}"/>
    <cellStyle name="Currency 2 49" xfId="227" xr:uid="{00000000-0005-0000-0000-0000DA000000}"/>
    <cellStyle name="Currency 2 5" xfId="228" xr:uid="{00000000-0005-0000-0000-0000DB000000}"/>
    <cellStyle name="Currency 2 50" xfId="229" xr:uid="{00000000-0005-0000-0000-0000DC000000}"/>
    <cellStyle name="Currency 2 51" xfId="230" xr:uid="{00000000-0005-0000-0000-0000DD000000}"/>
    <cellStyle name="Currency 2 52" xfId="231" xr:uid="{00000000-0005-0000-0000-0000DE000000}"/>
    <cellStyle name="Currency 2 53" xfId="232" xr:uid="{00000000-0005-0000-0000-0000DF000000}"/>
    <cellStyle name="Currency 2 54" xfId="233" xr:uid="{00000000-0005-0000-0000-0000E0000000}"/>
    <cellStyle name="Currency 2 55" xfId="234" xr:uid="{00000000-0005-0000-0000-0000E1000000}"/>
    <cellStyle name="Currency 2 56" xfId="235" xr:uid="{00000000-0005-0000-0000-0000E2000000}"/>
    <cellStyle name="Currency 2 57" xfId="236" xr:uid="{00000000-0005-0000-0000-0000E3000000}"/>
    <cellStyle name="Currency 2 58" xfId="237" xr:uid="{00000000-0005-0000-0000-0000E4000000}"/>
    <cellStyle name="Currency 2 59" xfId="238" xr:uid="{00000000-0005-0000-0000-0000E5000000}"/>
    <cellStyle name="Currency 2 6" xfId="239" xr:uid="{00000000-0005-0000-0000-0000E6000000}"/>
    <cellStyle name="Currency 2 60" xfId="240" xr:uid="{00000000-0005-0000-0000-0000E7000000}"/>
    <cellStyle name="Currency 2 61" xfId="241" xr:uid="{00000000-0005-0000-0000-0000E8000000}"/>
    <cellStyle name="Currency 2 62" xfId="242" xr:uid="{00000000-0005-0000-0000-0000E9000000}"/>
    <cellStyle name="Currency 2 63" xfId="243" xr:uid="{00000000-0005-0000-0000-0000EA000000}"/>
    <cellStyle name="Currency 2 64" xfId="244" xr:uid="{00000000-0005-0000-0000-0000EB000000}"/>
    <cellStyle name="Currency 2 65" xfId="245" xr:uid="{00000000-0005-0000-0000-0000EC000000}"/>
    <cellStyle name="Currency 2 66" xfId="246" xr:uid="{00000000-0005-0000-0000-0000ED000000}"/>
    <cellStyle name="Currency 2 67" xfId="247" xr:uid="{00000000-0005-0000-0000-0000EE000000}"/>
    <cellStyle name="Currency 2 68" xfId="248" xr:uid="{00000000-0005-0000-0000-0000EF000000}"/>
    <cellStyle name="Currency 2 69" xfId="249" xr:uid="{00000000-0005-0000-0000-0000F0000000}"/>
    <cellStyle name="Currency 2 7" xfId="250" xr:uid="{00000000-0005-0000-0000-0000F1000000}"/>
    <cellStyle name="Currency 2 70" xfId="251" xr:uid="{00000000-0005-0000-0000-0000F2000000}"/>
    <cellStyle name="Currency 2 71" xfId="252" xr:uid="{00000000-0005-0000-0000-0000F3000000}"/>
    <cellStyle name="Currency 2 72" xfId="253" xr:uid="{00000000-0005-0000-0000-0000F4000000}"/>
    <cellStyle name="Currency 2 73" xfId="254" xr:uid="{00000000-0005-0000-0000-0000F5000000}"/>
    <cellStyle name="Currency 2 74" xfId="255" xr:uid="{00000000-0005-0000-0000-0000F6000000}"/>
    <cellStyle name="Currency 2 75" xfId="256" xr:uid="{00000000-0005-0000-0000-0000F7000000}"/>
    <cellStyle name="Currency 2 76" xfId="257" xr:uid="{00000000-0005-0000-0000-0000F8000000}"/>
    <cellStyle name="Currency 2 77" xfId="258" xr:uid="{00000000-0005-0000-0000-0000F9000000}"/>
    <cellStyle name="Currency 2 78" xfId="259" xr:uid="{00000000-0005-0000-0000-0000FA000000}"/>
    <cellStyle name="Currency 2 79" xfId="260" xr:uid="{00000000-0005-0000-0000-0000FB000000}"/>
    <cellStyle name="Currency 2 8" xfId="261" xr:uid="{00000000-0005-0000-0000-0000FC000000}"/>
    <cellStyle name="Currency 2 80" xfId="262" xr:uid="{00000000-0005-0000-0000-0000FD000000}"/>
    <cellStyle name="Currency 2 81" xfId="263" xr:uid="{00000000-0005-0000-0000-0000FE000000}"/>
    <cellStyle name="Currency 2 82" xfId="264" xr:uid="{00000000-0005-0000-0000-0000FF000000}"/>
    <cellStyle name="Currency 2 83" xfId="265" xr:uid="{00000000-0005-0000-0000-000000010000}"/>
    <cellStyle name="Currency 2 84" xfId="266" xr:uid="{00000000-0005-0000-0000-000001010000}"/>
    <cellStyle name="Currency 2 85" xfId="267" xr:uid="{00000000-0005-0000-0000-000002010000}"/>
    <cellStyle name="Currency 2 86" xfId="268" xr:uid="{00000000-0005-0000-0000-000003010000}"/>
    <cellStyle name="Currency 2 87" xfId="269" xr:uid="{00000000-0005-0000-0000-000004010000}"/>
    <cellStyle name="Currency 2 88" xfId="270" xr:uid="{00000000-0005-0000-0000-000005010000}"/>
    <cellStyle name="Currency 2 89" xfId="271" xr:uid="{00000000-0005-0000-0000-000006010000}"/>
    <cellStyle name="Currency 2 9" xfId="272" xr:uid="{00000000-0005-0000-0000-000007010000}"/>
    <cellStyle name="Currency 2 90" xfId="273" xr:uid="{00000000-0005-0000-0000-000008010000}"/>
    <cellStyle name="Currency 2 91" xfId="274" xr:uid="{00000000-0005-0000-0000-000009010000}"/>
    <cellStyle name="Currency 2 92" xfId="275" xr:uid="{00000000-0005-0000-0000-00000A010000}"/>
    <cellStyle name="Currency 2 93" xfId="276" xr:uid="{00000000-0005-0000-0000-00000B010000}"/>
    <cellStyle name="Currency 2 94" xfId="277" xr:uid="{00000000-0005-0000-0000-00000C010000}"/>
    <cellStyle name="Currency 2 95" xfId="278" xr:uid="{00000000-0005-0000-0000-00000D010000}"/>
    <cellStyle name="Currency 2 96" xfId="279" xr:uid="{00000000-0005-0000-0000-00000E010000}"/>
    <cellStyle name="Currency 2 97" xfId="280" xr:uid="{00000000-0005-0000-0000-00000F010000}"/>
    <cellStyle name="Currency 2 98" xfId="281" xr:uid="{00000000-0005-0000-0000-000010010000}"/>
    <cellStyle name="Currency 2 99" xfId="282" xr:uid="{00000000-0005-0000-0000-000011010000}"/>
    <cellStyle name="Currency 3" xfId="283" xr:uid="{00000000-0005-0000-0000-000012010000}"/>
    <cellStyle name="Currency 3 2" xfId="284" xr:uid="{00000000-0005-0000-0000-000013010000}"/>
    <cellStyle name="Currency 3 2 2" xfId="285" xr:uid="{00000000-0005-0000-0000-000014010000}"/>
    <cellStyle name="Currency 3 3" xfId="286" xr:uid="{00000000-0005-0000-0000-000015010000}"/>
    <cellStyle name="Currency 4" xfId="287" xr:uid="{00000000-0005-0000-0000-000016010000}"/>
    <cellStyle name="Currency 5" xfId="288" xr:uid="{00000000-0005-0000-0000-000017010000}"/>
    <cellStyle name="Currency 6" xfId="289" xr:uid="{00000000-0005-0000-0000-000018010000}"/>
    <cellStyle name="Date" xfId="290" xr:uid="{00000000-0005-0000-0000-000019010000}"/>
    <cellStyle name="Heading 2 2" xfId="291" xr:uid="{00000000-0005-0000-0000-00001A010000}"/>
    <cellStyle name="Heading 3 2" xfId="292" xr:uid="{00000000-0005-0000-0000-00001B010000}"/>
    <cellStyle name="Hyperlink 2" xfId="293" xr:uid="{00000000-0005-0000-0000-00001C010000}"/>
    <cellStyle name="Normal" xfId="0" builtinId="0"/>
    <cellStyle name="Normal - Style1" xfId="294" xr:uid="{00000000-0005-0000-0000-00001E010000}"/>
    <cellStyle name="Normal 2" xfId="7" xr:uid="{00000000-0005-0000-0000-00001F010000}"/>
    <cellStyle name="Normal 3" xfId="3" xr:uid="{00000000-0005-0000-0000-000020010000}"/>
    <cellStyle name="Normal 3 2" xfId="12" xr:uid="{00000000-0005-0000-0000-000021010000}"/>
    <cellStyle name="Normal 3 2 2" xfId="295" xr:uid="{00000000-0005-0000-0000-000022010000}"/>
    <cellStyle name="Normal 3 2 2 2" xfId="10" xr:uid="{00000000-0005-0000-0000-000023010000}"/>
    <cellStyle name="Normal 3 2 3" xfId="296" xr:uid="{00000000-0005-0000-0000-000024010000}"/>
    <cellStyle name="Normal 3 3" xfId="297" xr:uid="{00000000-0005-0000-0000-000025010000}"/>
    <cellStyle name="Normal 3 3 2" xfId="298" xr:uid="{00000000-0005-0000-0000-000026010000}"/>
    <cellStyle name="Normal 3 4" xfId="5" xr:uid="{00000000-0005-0000-0000-000027010000}"/>
    <cellStyle name="Normal 3 5" xfId="299" xr:uid="{00000000-0005-0000-0000-000028010000}"/>
    <cellStyle name="Normal 4" xfId="300" xr:uid="{00000000-0005-0000-0000-000029010000}"/>
    <cellStyle name="Normal 5" xfId="301" xr:uid="{00000000-0005-0000-0000-00002A010000}"/>
    <cellStyle name="Normal 6" xfId="302" xr:uid="{00000000-0005-0000-0000-00002B010000}"/>
    <cellStyle name="Normal 6 2" xfId="303" xr:uid="{00000000-0005-0000-0000-00002C010000}"/>
    <cellStyle name="Normal 7" xfId="304" xr:uid="{00000000-0005-0000-0000-00002D010000}"/>
    <cellStyle name="Normal 8" xfId="305" xr:uid="{00000000-0005-0000-0000-00002E010000}"/>
    <cellStyle name="Percent" xfId="2" builtinId="5"/>
    <cellStyle name="Percent 2" xfId="11" xr:uid="{00000000-0005-0000-0000-000030010000}"/>
    <cellStyle name="Percent 3" xfId="306" xr:uid="{00000000-0005-0000-0000-000031010000}"/>
    <cellStyle name="Percent 4" xfId="307" xr:uid="{00000000-0005-0000-0000-000032010000}"/>
    <cellStyle name="Percent 4 2" xfId="308" xr:uid="{00000000-0005-0000-0000-000033010000}"/>
    <cellStyle name="Percent 5" xfId="309" xr:uid="{00000000-0005-0000-0000-000034010000}"/>
    <cellStyle name="Percent 6" xfId="310" xr:uid="{00000000-0005-0000-0000-000035010000}"/>
    <cellStyle name="Style 1" xfId="311" xr:uid="{00000000-0005-0000-0000-000036010000}"/>
    <cellStyle name="Volume" xfId="312" xr:uid="{00000000-0005-0000-0000-000037010000}"/>
    <cellStyle name="Обычный 2" xfId="4" xr:uid="{00000000-0005-0000-0000-000038010000}"/>
  </cellStyles>
  <dxfs count="8">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ill>
        <patternFill patternType="solid">
          <fgColor indexed="64"/>
          <bgColor theme="9" tint="0.79998168889431442"/>
        </patternFill>
      </fill>
    </dxf>
    <dxf>
      <font>
        <strike val="0"/>
        <outline val="0"/>
        <shadow val="0"/>
        <u val="none"/>
        <vertAlign val="baseline"/>
        <sz val="12"/>
        <color auto="1"/>
        <name val="Calibri"/>
        <scheme val="minor"/>
      </font>
      <fill>
        <patternFill patternType="solid">
          <fgColor indexed="64"/>
          <bgColor theme="9" tint="0.79998168889431442"/>
        </patternFill>
      </fill>
    </dxf>
  </dxfs>
  <tableStyles count="0" defaultTableStyle="TableStyleMedium2" defaultPivotStyle="PivotStyleLight16"/>
  <colors>
    <mruColors>
      <color rgb="FFFF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4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3.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Cloud Total</a:t>
            </a:r>
          </a:p>
        </c:rich>
      </c:tx>
      <c:layout>
        <c:manualLayout>
          <c:xMode val="edge"/>
          <c:yMode val="edge"/>
          <c:x val="0.4529760663515352"/>
          <c:y val="1.853525399570953E-2"/>
        </c:manualLayout>
      </c:layout>
      <c:overlay val="1"/>
    </c:title>
    <c:autoTitleDeleted val="0"/>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CloudTotal!$A$105</c:f>
              <c:strCache>
                <c:ptCount val="1"/>
                <c:pt idx="0">
                  <c:v>Ethernet</c:v>
                </c:pt>
              </c:strCache>
            </c:strRef>
          </c:tx>
          <c:cat>
            <c:numRef>
              <c:f>CloudTotal!$C$105:$L$105</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CloudTotal!$C$108:$L$108</c:f>
              <c:numCache>
                <c:formatCode>0%</c:formatCode>
                <c:ptCount val="10"/>
                <c:pt idx="0">
                  <c:v>0.34794465046147005</c:v>
                </c:pt>
              </c:numCache>
            </c:numRef>
          </c:val>
          <c:smooth val="1"/>
          <c:extLst>
            <c:ext xmlns:c16="http://schemas.microsoft.com/office/drawing/2014/chart" uri="{C3380CC4-5D6E-409C-BE32-E72D297353CC}">
              <c16:uniqueId val="{00000000-09FE-7541-BA18-E979CEA1B2B1}"/>
            </c:ext>
          </c:extLst>
        </c:ser>
        <c:dLbls>
          <c:showLegendKey val="0"/>
          <c:showVal val="0"/>
          <c:showCatName val="0"/>
          <c:showSerName val="0"/>
          <c:showPercent val="0"/>
          <c:showBubbleSize val="0"/>
        </c:dLbls>
        <c:marker val="1"/>
        <c:smooth val="0"/>
        <c:axId val="121837824"/>
        <c:axId val="121843712"/>
      </c:lineChart>
      <c:catAx>
        <c:axId val="121837824"/>
        <c:scaling>
          <c:orientation val="minMax"/>
        </c:scaling>
        <c:delete val="0"/>
        <c:axPos val="b"/>
        <c:numFmt formatCode="General" sourceLinked="1"/>
        <c:majorTickMark val="out"/>
        <c:minorTickMark val="none"/>
        <c:tickLblPos val="nextTo"/>
        <c:crossAx val="121843712"/>
        <c:crosses val="autoZero"/>
        <c:auto val="1"/>
        <c:lblAlgn val="ctr"/>
        <c:lblOffset val="100"/>
        <c:noMultiLvlLbl val="0"/>
      </c:catAx>
      <c:valAx>
        <c:axId val="121843712"/>
        <c:scaling>
          <c:orientation val="minMax"/>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0%" sourceLinked="1"/>
        <c:majorTickMark val="out"/>
        <c:minorTickMark val="none"/>
        <c:tickLblPos val="nextTo"/>
        <c:crossAx val="121837824"/>
        <c:crosses val="autoZero"/>
        <c:crossBetween val="between"/>
      </c:valAx>
    </c:plotArea>
    <c:legend>
      <c:legendPos val="t"/>
      <c:layout>
        <c:manualLayout>
          <c:xMode val="edge"/>
          <c:yMode val="edge"/>
          <c:x val="0.65121449621836736"/>
          <c:y val="3.6904135333566526E-2"/>
          <c:w val="0.31605572184408848"/>
          <c:h val="8.3416785351964104E-2"/>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overlay val="0"/>
    </c:title>
    <c:autoTitleDeleted val="0"/>
    <c:plotArea>
      <c:layout>
        <c:manualLayout>
          <c:layoutTarget val="inner"/>
          <c:xMode val="edge"/>
          <c:yMode val="edge"/>
          <c:x val="8.3353493536322182E-2"/>
          <c:y val="0.19524199109819165"/>
          <c:w val="0.90502481288677838"/>
          <c:h val="0.69541311512867143"/>
        </c:manualLayout>
      </c:layout>
      <c:lineChart>
        <c:grouping val="standard"/>
        <c:varyColors val="0"/>
        <c:ser>
          <c:idx val="0"/>
          <c:order val="0"/>
          <c:tx>
            <c:strRef>
              <c:f>CostperGbps!$D$37:$V$37</c:f>
              <c:strCache>
                <c:ptCount val="19"/>
                <c:pt idx="0">
                  <c:v> $19 </c:v>
                </c:pt>
                <c:pt idx="1">
                  <c:v> $12.5 </c:v>
                </c:pt>
                <c:pt idx="2">
                  <c:v> $11.2 </c:v>
                </c:pt>
                <c:pt idx="3">
                  <c:v> $9.3 </c:v>
                </c:pt>
                <c:pt idx="4">
                  <c:v> $7.2 </c:v>
                </c:pt>
                <c:pt idx="5">
                  <c:v> $6.6 </c:v>
                </c:pt>
                <c:pt idx="6">
                  <c:v> $6.4 </c:v>
                </c:pt>
                <c:pt idx="7">
                  <c:v> $4.8 </c:v>
                </c:pt>
                <c:pt idx="8">
                  <c:v> $3.4 </c:v>
                </c:pt>
                <c:pt idx="9">
                  <c:v> $2.4 </c:v>
                </c:pt>
                <c:pt idx="10">
                  <c:v> #DIV/0! </c:v>
                </c:pt>
                <c:pt idx="11">
                  <c:v> #DIV/0! </c:v>
                </c:pt>
                <c:pt idx="12">
                  <c:v> #DIV/0! </c:v>
                </c:pt>
                <c:pt idx="13">
                  <c:v> #DIV/0! </c:v>
                </c:pt>
                <c:pt idx="14">
                  <c:v> #DIV/0! </c:v>
                </c:pt>
                <c:pt idx="15">
                  <c:v> #DIV/0! </c:v>
                </c:pt>
                <c:pt idx="16">
                  <c:v> #DIV/0! </c:v>
                </c:pt>
                <c:pt idx="17">
                  <c:v> #DIV/0! </c:v>
                </c:pt>
                <c:pt idx="18">
                  <c:v> #DIV/0! </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CostperGbps!$D$37:$V$37</c:f>
              <c:numCache>
                <c:formatCode>_("$"* #,##0.0_);_("$"* \(#,##0.0\);_("$"* "-"??_);_(@_)</c:formatCode>
                <c:ptCount val="19"/>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6.4437661546773315</c:v>
                </c:pt>
                <c:pt idx="7">
                  <c:v>4.8406816696633035</c:v>
                </c:pt>
                <c:pt idx="8">
                  <c:v>3.3854077766601836</c:v>
                </c:pt>
                <c:pt idx="9">
                  <c:v>2.3664260454537249</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23141504"/>
        <c:axId val="123167872"/>
      </c:lineChart>
      <c:catAx>
        <c:axId val="123141504"/>
        <c:scaling>
          <c:orientation val="minMax"/>
        </c:scaling>
        <c:delete val="0"/>
        <c:axPos val="b"/>
        <c:numFmt formatCode="General" sourceLinked="1"/>
        <c:majorTickMark val="out"/>
        <c:minorTickMark val="none"/>
        <c:tickLblPos val="nextTo"/>
        <c:crossAx val="123167872"/>
        <c:crosses val="autoZero"/>
        <c:auto val="1"/>
        <c:lblAlgn val="ctr"/>
        <c:lblOffset val="100"/>
        <c:noMultiLvlLbl val="0"/>
      </c:catAx>
      <c:valAx>
        <c:axId val="123167872"/>
        <c:scaling>
          <c:orientation val="minMax"/>
        </c:scaling>
        <c:delete val="0"/>
        <c:axPos val="l"/>
        <c:majorGridlines/>
        <c:numFmt formatCode="_(&quot;$&quot;* #,##0_);_(&quot;$&quot;* \(#,##0\);_(&quot;$&quot;* &quot;-&quot;_);_(@_)" sourceLinked="0"/>
        <c:majorTickMark val="out"/>
        <c:minorTickMark val="none"/>
        <c:tickLblPos val="nextTo"/>
        <c:crossAx val="123141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(by speed)</a:t>
            </a:r>
          </a:p>
        </c:rich>
      </c:tx>
      <c:overlay val="0"/>
    </c:title>
    <c:autoTitleDeleted val="0"/>
    <c:plotArea>
      <c:layout>
        <c:manualLayout>
          <c:layoutTarget val="inner"/>
          <c:xMode val="edge"/>
          <c:yMode val="edge"/>
          <c:x val="8.3353493536322182E-2"/>
          <c:y val="0.19524199109819165"/>
          <c:w val="0.90502481288677838"/>
          <c:h val="0.69541311512867143"/>
        </c:manualLayout>
      </c:layout>
      <c:lineChart>
        <c:grouping val="standard"/>
        <c:varyColors val="0"/>
        <c:ser>
          <c:idx val="0"/>
          <c:order val="0"/>
          <c:tx>
            <c:strRef>
              <c:f>CostperGbps!$C$26</c:f>
              <c:strCache>
                <c:ptCount val="1"/>
                <c:pt idx="0">
                  <c:v>1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CostperGbps!$D$26:$V$26</c:f>
              <c:numCache>
                <c:formatCode>_("$"* #,##0_);_("$"* \(#,##0\);_("$"* "-"??_);_(@_)</c:formatCode>
                <c:ptCount val="19"/>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9.1996642661233263</c:v>
                </c:pt>
                <c:pt idx="9" formatCode="_(&quot;$&quot;* #,##0.0_);_(&quot;$&quot;* \(#,##0.0\);_(&quot;$&quot;* &quot;-&quot;??_);_(@_)">
                  <c:v>7.6635049305225342</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0-7BF3-A94D-AA6A-44EFFFB8AC0C}"/>
            </c:ext>
          </c:extLst>
        </c:ser>
        <c:ser>
          <c:idx val="1"/>
          <c:order val="1"/>
          <c:tx>
            <c:strRef>
              <c:f>CostperGbps!$C$27</c:f>
              <c:strCache>
                <c:ptCount val="1"/>
                <c:pt idx="0">
                  <c:v>10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CostperGbps!$D$27:$V$27</c:f>
              <c:numCache>
                <c:formatCode>_("$"* #,##0_);_("$"* \(#,##0\);_("$"* "-"??_);_(@_)</c:formatCode>
                <c:ptCount val="19"/>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2.1426385743470169</c:v>
                </c:pt>
                <c:pt idx="9" formatCode="_(&quot;$&quot;* #,##0.0_);_(&quot;$&quot;* \(#,##0.0\);_(&quot;$&quot;* &quot;-&quot;??_);_(@_)">
                  <c:v>1.7765333234809133</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0-6805-1C47-A237-A1870FDBA34B}"/>
            </c:ext>
          </c:extLst>
        </c:ser>
        <c:ser>
          <c:idx val="2"/>
          <c:order val="2"/>
          <c:tx>
            <c:strRef>
              <c:f>CostperGbps!$C$28</c:f>
              <c:strCache>
                <c:ptCount val="1"/>
                <c:pt idx="0">
                  <c:v>25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CostperGbps!$D$28:$V$28</c:f>
              <c:numCache>
                <c:formatCode>_("$"* #,##0_);_("$"* \(#,##0\);_("$"* "-"??_);_(@_)</c:formatCode>
                <c:ptCount val="19"/>
                <c:pt idx="6">
                  <c:v>11.671989054215837</c:v>
                </c:pt>
                <c:pt idx="7">
                  <c:v>6.7722873832058497</c:v>
                </c:pt>
                <c:pt idx="8" formatCode="_(&quot;$&quot;* #,##0.0_);_(&quot;$&quot;* \(#,##0.0\);_(&quot;$&quot;* &quot;-&quot;??_);_(@_)">
                  <c:v>4.1399047739208461</c:v>
                </c:pt>
                <c:pt idx="9" formatCode="_(&quot;$&quot;* #,##0.0_);_(&quot;$&quot;* \(#,##0.0\);_(&quot;$&quot;* &quot;-&quot;??_);_(@_)">
                  <c:v>2.7646401458971899</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1-6805-1C47-A237-A1870FDBA34B}"/>
            </c:ext>
          </c:extLst>
        </c:ser>
        <c:ser>
          <c:idx val="3"/>
          <c:order val="3"/>
          <c:tx>
            <c:strRef>
              <c:f>CostperGbps!$C$29</c:f>
              <c:strCache>
                <c:ptCount val="1"/>
                <c:pt idx="0">
                  <c:v>40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CostperGbps!$D$29:$V$29</c:f>
              <c:numCache>
                <c:formatCode>_("$"* #,##0_);_("$"* \(#,##0\);_("$"* "-"??_);_(@_)</c:formatCode>
                <c:ptCount val="19"/>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4.4202626484425762</c:v>
                </c:pt>
                <c:pt idx="9" formatCode="_(&quot;$&quot;* #,##0.0_);_(&quot;$&quot;* \(#,##0.0\);_(&quot;$&quot;* &quot;-&quot;??_);_(@_)">
                  <c:v>4.2776454894588953</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2-6805-1C47-A237-A1870FDBA34B}"/>
            </c:ext>
          </c:extLst>
        </c:ser>
        <c:ser>
          <c:idx val="4"/>
          <c:order val="4"/>
          <c:tx>
            <c:strRef>
              <c:f>CostperGbps!$C$30</c:f>
              <c:strCache>
                <c:ptCount val="1"/>
                <c:pt idx="0">
                  <c:v>50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CostperGbps!$D$30:$V$30</c:f>
              <c:numCache>
                <c:formatCode>_("$"* #,##0_);_("$"* \(#,##0\);_("$"* "-"??_);_(@_)</c:formatCode>
                <c:ptCount val="19"/>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3-6805-1C47-A237-A1870FDBA34B}"/>
            </c:ext>
          </c:extLst>
        </c:ser>
        <c:ser>
          <c:idx val="5"/>
          <c:order val="5"/>
          <c:tx>
            <c:strRef>
              <c:f>CostperGbps!$C$31</c:f>
              <c:strCache>
                <c:ptCount val="1"/>
                <c:pt idx="0">
                  <c:v>100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CostperGbps!$D$31:$V$31</c:f>
              <c:numCache>
                <c:formatCode>_("$"* #,##0_);_("$"* \(#,##0\);_("$"* "-"??_);_(@_)</c:formatCode>
                <c:ptCount val="19"/>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3.4840774835874724</c:v>
                </c:pt>
                <c:pt idx="9" formatCode="_(&quot;$&quot;* #,##0.0_);_(&quot;$&quot;* \(#,##0.0\);_(&quot;$&quot;* &quot;-&quot;??_);_(@_)">
                  <c:v>2.1727610146624414</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4-6805-1C47-A237-A1870FDBA34B}"/>
            </c:ext>
          </c:extLst>
        </c:ser>
        <c:ser>
          <c:idx val="6"/>
          <c:order val="6"/>
          <c:tx>
            <c:strRef>
              <c:f>CostperGbps!$C$32</c:f>
              <c:strCache>
                <c:ptCount val="1"/>
                <c:pt idx="0">
                  <c:v>200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CostperGbps!$D$32:$V$32</c:f>
              <c:numCache>
                <c:formatCode>_("$"* #,##0_);_("$"* \(#,##0\);_("$"* "-"??_);_(@_)</c:formatCode>
                <c:ptCount val="19"/>
                <c:pt idx="8" formatCode="_(&quot;$&quot;* #,##0.0_);_(&quot;$&quot;* \(#,##0.0\);_(&quot;$&quot;* &quot;-&quot;??_);_(@_)">
                  <c:v>5.5</c:v>
                </c:pt>
                <c:pt idx="9" formatCode="_(&quot;$&quot;* #,##0.0_);_(&quot;$&quot;* \(#,##0.0\);_(&quot;$&quot;* &quot;-&quot;??_);_(@_)">
                  <c:v>2.7522127890173409</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5-6805-1C47-A237-A1870FDBA34B}"/>
            </c:ext>
          </c:extLst>
        </c:ser>
        <c:ser>
          <c:idx val="7"/>
          <c:order val="7"/>
          <c:tx>
            <c:strRef>
              <c:f>CostperGbps!$C$33</c:f>
              <c:strCache>
                <c:ptCount val="1"/>
                <c:pt idx="0">
                  <c:v>400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CostperGbps!$D$33:$V$33</c:f>
              <c:numCache>
                <c:formatCode>_("$"* #,##0_);_("$"* \(#,##0\);_("$"* "-"??_);_(@_)</c:formatCode>
                <c:ptCount val="19"/>
                <c:pt idx="8" formatCode="_(&quot;$&quot;* #,##0.0_);_(&quot;$&quot;* \(#,##0.0\);_(&quot;$&quot;* &quot;-&quot;??_);_(@_)">
                  <c:v>3.1546153846153846</c:v>
                </c:pt>
                <c:pt idx="9" formatCode="_(&quot;$&quot;* #,##0.0_);_(&quot;$&quot;* \(#,##0.0\);_(&quot;$&quot;* &quot;-&quot;??_);_(@_)">
                  <c:v>2.1131812798877174</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6-6805-1C47-A237-A1870FDBA34B}"/>
            </c:ext>
          </c:extLst>
        </c:ser>
        <c:ser>
          <c:idx val="8"/>
          <c:order val="8"/>
          <c:tx>
            <c:strRef>
              <c:f>CostperGbps!$C$34</c:f>
              <c:strCache>
                <c:ptCount val="1"/>
                <c:pt idx="0">
                  <c:v>800 G</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CostperGbps!$D$34:$V$34</c:f>
              <c:numCache>
                <c:formatCode>_("$"* #,##0_);_("$"* \(#,##0\);_("$"* "-"??_);_(@_)</c:formatCode>
                <c:ptCount val="19"/>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7-6805-1C47-A237-A1870FDBA34B}"/>
            </c:ext>
          </c:extLst>
        </c:ser>
        <c:ser>
          <c:idx val="9"/>
          <c:order val="9"/>
          <c:tx>
            <c:strRef>
              <c:f>CostperGbps!$C$35</c:f>
              <c:strCache>
                <c:ptCount val="1"/>
                <c:pt idx="0">
                  <c:v>1.6 T</c:v>
                </c:pt>
              </c:strCache>
            </c:strRef>
          </c:tx>
          <c:cat>
            <c:numRef>
              <c:f>CostperGbps!$D$25:$V$25</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CostperGbps!$D$35:$V$35</c:f>
              <c:numCache>
                <c:formatCode>_("$"* #,##0_);_("$"* \(#,##0\);_("$"* "-"??_);_(@_)</c:formatCode>
                <c:ptCount val="19"/>
                <c:pt idx="14" formatCode="_(&quot;$&quot;* #,##0.0_);_(&quot;$&quot;* \(#,##0.0\);_(&quot;$&quot;* &quot;-&quot;??_);_(@_)">
                  <c:v>0</c:v>
                </c:pt>
                <c:pt idx="15" formatCode="_(&quot;$&quot;* #,##0.0_);_(&quot;$&quot;* \(#,##0.0\);_(&quot;$&quot;* &quot;-&quot;??_);_(@_)">
                  <c:v>0</c:v>
                </c:pt>
                <c:pt idx="16" formatCode="_(&quot;$&quot;* #,##0.0_);_(&quot;$&quot;* \(#,##0.0\);_(&quot;$&quot;* &quot;-&quot;??_);_(@_)">
                  <c:v>0</c:v>
                </c:pt>
                <c:pt idx="17" formatCode="_(&quot;$&quot;* #,##0.0_);_(&quot;$&quot;* \(#,##0.0\);_(&quot;$&quot;* &quot;-&quot;??_);_(@_)">
                  <c:v>0</c:v>
                </c:pt>
                <c:pt idx="18" formatCode="_(&quot;$&quot;* #,##0.0_);_(&quot;$&quot;* \(#,##0.0\);_(&quot;$&quot;* &quot;-&quot;??_);_(@_)">
                  <c:v>0</c:v>
                </c:pt>
              </c:numCache>
            </c:numRef>
          </c:val>
          <c:smooth val="0"/>
          <c:extLst>
            <c:ext xmlns:c16="http://schemas.microsoft.com/office/drawing/2014/chart" uri="{C3380CC4-5D6E-409C-BE32-E72D297353CC}">
              <c16:uniqueId val="{00000008-6805-1C47-A237-A1870FDBA34B}"/>
            </c:ext>
          </c:extLst>
        </c:ser>
        <c:dLbls>
          <c:showLegendKey val="0"/>
          <c:showVal val="0"/>
          <c:showCatName val="0"/>
          <c:showSerName val="0"/>
          <c:showPercent val="0"/>
          <c:showBubbleSize val="0"/>
        </c:dLbls>
        <c:marker val="1"/>
        <c:smooth val="0"/>
        <c:axId val="123641856"/>
        <c:axId val="123643392"/>
      </c:lineChart>
      <c:catAx>
        <c:axId val="123641856"/>
        <c:scaling>
          <c:orientation val="minMax"/>
        </c:scaling>
        <c:delete val="0"/>
        <c:axPos val="b"/>
        <c:numFmt formatCode="General" sourceLinked="1"/>
        <c:majorTickMark val="out"/>
        <c:minorTickMark val="none"/>
        <c:tickLblPos val="nextTo"/>
        <c:crossAx val="123643392"/>
        <c:crosses val="autoZero"/>
        <c:auto val="1"/>
        <c:lblAlgn val="ctr"/>
        <c:lblOffset val="100"/>
        <c:noMultiLvlLbl val="0"/>
      </c:catAx>
      <c:valAx>
        <c:axId val="123643392"/>
        <c:scaling>
          <c:orientation val="minMax"/>
          <c:max val="30"/>
        </c:scaling>
        <c:delete val="0"/>
        <c:axPos val="l"/>
        <c:majorGridlines/>
        <c:numFmt formatCode="_(&quot;$&quot;* #,##0_);_(&quot;$&quot;* \(#,##0\);_(&quot;$&quot;* &quot;-&quot;_);_(@_)" sourceLinked="0"/>
        <c:majorTickMark val="out"/>
        <c:minorTickMark val="none"/>
        <c:tickLblPos val="nextTo"/>
        <c:crossAx val="123641856"/>
        <c:crosses val="autoZero"/>
        <c:crossBetween val="between"/>
      </c:valAx>
    </c:plotArea>
    <c:legend>
      <c:legendPos val="t"/>
      <c:layout>
        <c:manualLayout>
          <c:xMode val="edge"/>
          <c:yMode val="edge"/>
          <c:x val="0.69174326724246116"/>
          <c:y val="0.21841826244287404"/>
          <c:w val="0.26828899843411552"/>
          <c:h val="0.3842392600603407"/>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Ethernet</a:t>
            </a:r>
            <a:r>
              <a:rPr lang="en-US" baseline="0"/>
              <a:t> Market Growth Rate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'Figures for Ethernet Optics rep'!$C$25:$T$25</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xVal>
          <c:yVal>
            <c:numRef>
              <c:f>'Figures for Ethernet Optics rep'!$C$27:$T$27</c:f>
              <c:numCache>
                <c:formatCode>0.0%</c:formatCode>
                <c:ptCount val="18"/>
                <c:pt idx="0">
                  <c:v>0.11155867362673555</c:v>
                </c:pt>
                <c:pt idx="1">
                  <c:v>0.16943212271527419</c:v>
                </c:pt>
                <c:pt idx="2">
                  <c:v>0.37019519089486597</c:v>
                </c:pt>
                <c:pt idx="3">
                  <c:v>0.29229295712124115</c:v>
                </c:pt>
                <c:pt idx="4">
                  <c:v>0.12089184752744497</c:v>
                </c:pt>
                <c:pt idx="5">
                  <c:v>0.37252656186219735</c:v>
                </c:pt>
              </c:numCache>
            </c:numRef>
          </c:yVal>
          <c:smooth val="1"/>
          <c:extLst>
            <c:ext xmlns:c16="http://schemas.microsoft.com/office/drawing/2014/chart" uri="{C3380CC4-5D6E-409C-BE32-E72D297353CC}">
              <c16:uniqueId val="{00000000-E4D4-437E-B6C2-806CA28D6505}"/>
            </c:ext>
          </c:extLst>
        </c:ser>
        <c:dLbls>
          <c:showLegendKey val="0"/>
          <c:showVal val="0"/>
          <c:showCatName val="0"/>
          <c:showSerName val="0"/>
          <c:showPercent val="0"/>
          <c:showBubbleSize val="0"/>
        </c:dLbls>
        <c:axId val="123697408"/>
        <c:axId val="123703680"/>
      </c:scatterChart>
      <c:valAx>
        <c:axId val="123697408"/>
        <c:scaling>
          <c:orientation val="minMax"/>
          <c:max val="2028"/>
          <c:min val="2011"/>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03680"/>
        <c:crossesAt val="-0.30000000000000004"/>
        <c:crossBetween val="midCat"/>
        <c:majorUnit val="1"/>
      </c:valAx>
      <c:valAx>
        <c:axId val="123703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97408"/>
        <c:crosses val="autoZero"/>
        <c:crossBetween val="midCat"/>
      </c:valAx>
      <c:spPr>
        <a:noFill/>
        <a:ln>
          <a:solidFill>
            <a:schemeClr val="tx1">
              <a:lumMod val="65000"/>
              <a:lumOff val="3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65604657621915E-2"/>
          <c:y val="2.0214100519617285E-2"/>
          <c:w val="0.91057573675474457"/>
          <c:h val="0.85987865454158718"/>
        </c:manualLayout>
      </c:layout>
      <c:barChart>
        <c:barDir val="col"/>
        <c:grouping val="stacked"/>
        <c:varyColors val="0"/>
        <c:ser>
          <c:idx val="1"/>
          <c:order val="0"/>
          <c:tx>
            <c:v>100G CWDM4</c:v>
          </c:tx>
          <c:spPr>
            <a:solidFill>
              <a:schemeClr val="accent2"/>
            </a:solidFill>
            <a:ln>
              <a:noFill/>
            </a:ln>
            <a:effectLst/>
          </c:spPr>
          <c:invertIfNegative val="0"/>
          <c:cat>
            <c:numLit>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Lit>
          </c:cat>
          <c:val>
            <c:numRef>
              <c:f>'Figures for Ethernet Optics rep'!$D$49:$N$49</c:f>
              <c:numCache>
                <c:formatCode>_-* #,##0_-;\-* #,##0_-;_-* "-"??_-;_-@_-</c:formatCode>
                <c:ptCount val="11"/>
                <c:pt idx="0">
                  <c:v>1100000</c:v>
                </c:pt>
                <c:pt idx="1">
                  <c:v>1700000</c:v>
                </c:pt>
                <c:pt idx="2">
                  <c:v>1045000</c:v>
                </c:pt>
              </c:numCache>
            </c:numRef>
          </c:val>
          <c:extLst>
            <c:ext xmlns:c16="http://schemas.microsoft.com/office/drawing/2014/chart" uri="{C3380CC4-5D6E-409C-BE32-E72D297353CC}">
              <c16:uniqueId val="{00000000-876E-41C3-A7C9-E57DB60032CB}"/>
            </c:ext>
          </c:extLst>
        </c:ser>
        <c:ser>
          <c:idx val="0"/>
          <c:order val="1"/>
          <c:tx>
            <c:v>200G FR4</c:v>
          </c:tx>
          <c:spPr>
            <a:solidFill>
              <a:schemeClr val="accent1"/>
            </a:solidFill>
            <a:ln>
              <a:noFill/>
            </a:ln>
            <a:effectLst/>
          </c:spPr>
          <c:invertIfNegative val="0"/>
          <c:val>
            <c:numRef>
              <c:f>'Figures for Ethernet Optics rep'!$D$50:$N$50</c:f>
              <c:numCache>
                <c:formatCode>_-* #,##0_-;\-* #,##0_-;_-* "-"??_-;_-@_-</c:formatCode>
                <c:ptCount val="11"/>
                <c:pt idx="0">
                  <c:v>500</c:v>
                </c:pt>
                <c:pt idx="1">
                  <c:v>6072</c:v>
                </c:pt>
                <c:pt idx="2">
                  <c:v>45781</c:v>
                </c:pt>
              </c:numCache>
            </c:numRef>
          </c:val>
          <c:extLst>
            <c:ext xmlns:c16="http://schemas.microsoft.com/office/drawing/2014/chart" uri="{C3380CC4-5D6E-409C-BE32-E72D297353CC}">
              <c16:uniqueId val="{00000001-876E-41C3-A7C9-E57DB60032CB}"/>
            </c:ext>
          </c:extLst>
        </c:ser>
        <c:ser>
          <c:idx val="3"/>
          <c:order val="2"/>
          <c:tx>
            <c:v>400G FR4</c:v>
          </c:tx>
          <c:spPr>
            <a:solidFill>
              <a:schemeClr val="accent4"/>
            </a:solidFill>
            <a:ln>
              <a:noFill/>
            </a:ln>
            <a:effectLst/>
          </c:spPr>
          <c:invertIfNegative val="0"/>
          <c:val>
            <c:numRef>
              <c:f>'Figures for Ethernet Optics rep'!$D$51:$N$51</c:f>
              <c:numCache>
                <c:formatCode>_-* #,##0_-;\-* #,##0_-;_-* "-"??_-;_-@_-</c:formatCode>
                <c:ptCount val="11"/>
                <c:pt idx="0">
                  <c:v>1000</c:v>
                </c:pt>
                <c:pt idx="1">
                  <c:v>2555</c:v>
                </c:pt>
                <c:pt idx="2">
                  <c:v>13582</c:v>
                </c:pt>
              </c:numCache>
            </c:numRef>
          </c:val>
          <c:extLst>
            <c:ext xmlns:c16="http://schemas.microsoft.com/office/drawing/2014/chart" uri="{C3380CC4-5D6E-409C-BE32-E72D297353CC}">
              <c16:uniqueId val="{00000002-876E-41C3-A7C9-E57DB60032CB}"/>
            </c:ext>
          </c:extLst>
        </c:ser>
        <c:ser>
          <c:idx val="2"/>
          <c:order val="3"/>
          <c:tx>
            <c:v>800G 2xFR4</c:v>
          </c:tx>
          <c:spPr>
            <a:solidFill>
              <a:schemeClr val="accent3"/>
            </a:solidFill>
            <a:ln>
              <a:noFill/>
            </a:ln>
            <a:effectLst/>
          </c:spPr>
          <c:invertIfNegative val="0"/>
          <c:val>
            <c:numRef>
              <c:f>'Figures for Ethernet Optics rep'!$D$52:$N$52</c:f>
              <c:numCache>
                <c:formatCode>_-* #,##0_-;\-* #,##0_-;_-* "-"??_-;_-@_-</c:formatCode>
                <c:ptCount val="11"/>
                <c:pt idx="0">
                  <c:v>0</c:v>
                </c:pt>
                <c:pt idx="1">
                  <c:v>0</c:v>
                </c:pt>
                <c:pt idx="2">
                  <c:v>0</c:v>
                </c:pt>
              </c:numCache>
            </c:numRef>
          </c:val>
          <c:extLst>
            <c:ext xmlns:c16="http://schemas.microsoft.com/office/drawing/2014/chart" uri="{C3380CC4-5D6E-409C-BE32-E72D297353CC}">
              <c16:uniqueId val="{00000003-876E-41C3-A7C9-E57DB60032CB}"/>
            </c:ext>
          </c:extLst>
        </c:ser>
        <c:ser>
          <c:idx val="4"/>
          <c:order val="4"/>
          <c:tx>
            <c:v>1.6T FR8</c:v>
          </c:tx>
          <c:spPr>
            <a:solidFill>
              <a:schemeClr val="accent5"/>
            </a:solidFill>
            <a:ln>
              <a:noFill/>
            </a:ln>
            <a:effectLst/>
          </c:spPr>
          <c:invertIfNegative val="0"/>
          <c:val>
            <c:numRef>
              <c:f>'Figures for Ethernet Optics rep'!$D$53:$N$53</c:f>
              <c:numCache>
                <c:formatCode>_-* #,##0_-;\-* #,##0_-;_-* "-"??_-;_-@_-</c:formatCode>
                <c:ptCount val="11"/>
                <c:pt idx="0">
                  <c:v>0</c:v>
                </c:pt>
                <c:pt idx="1">
                  <c:v>0</c:v>
                </c:pt>
                <c:pt idx="2">
                  <c:v>0</c:v>
                </c:pt>
              </c:numCache>
            </c:numRef>
          </c:val>
          <c:extLst>
            <c:ext xmlns:c16="http://schemas.microsoft.com/office/drawing/2014/chart" uri="{C3380CC4-5D6E-409C-BE32-E72D297353CC}">
              <c16:uniqueId val="{00000004-876E-41C3-A7C9-E57DB60032CB}"/>
            </c:ext>
          </c:extLst>
        </c:ser>
        <c:dLbls>
          <c:showLegendKey val="0"/>
          <c:showVal val="0"/>
          <c:showCatName val="0"/>
          <c:showSerName val="0"/>
          <c:showPercent val="0"/>
          <c:showBubbleSize val="0"/>
        </c:dLbls>
        <c:gapWidth val="150"/>
        <c:overlap val="100"/>
        <c:axId val="123282944"/>
        <c:axId val="123284480"/>
      </c:barChart>
      <c:catAx>
        <c:axId val="12328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84480"/>
        <c:crosses val="autoZero"/>
        <c:auto val="1"/>
        <c:lblAlgn val="ctr"/>
        <c:lblOffset val="100"/>
        <c:noMultiLvlLbl val="0"/>
      </c:catAx>
      <c:valAx>
        <c:axId val="123284480"/>
        <c:scaling>
          <c:orientation val="minMax"/>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Shipments (Millions of Units)</a:t>
                </a:r>
              </a:p>
            </c:rich>
          </c:tx>
          <c:layout>
            <c:manualLayout>
              <c:xMode val="edge"/>
              <c:yMode val="edge"/>
              <c:x val="2.1843716836517979E-2"/>
              <c:y val="0.27522966353686917"/>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crossAx val="123282944"/>
        <c:crosses val="autoZero"/>
        <c:crossBetween val="between"/>
        <c:majorUnit val="1000000"/>
      </c:valAx>
      <c:spPr>
        <a:noFill/>
        <a:ln w="25400">
          <a:noFill/>
        </a:ln>
        <a:effectLst/>
      </c:spPr>
    </c:plotArea>
    <c:legend>
      <c:legendPos val="t"/>
      <c:layout>
        <c:manualLayout>
          <c:xMode val="edge"/>
          <c:yMode val="edge"/>
          <c:x val="9.4271182391185065E-2"/>
          <c:y val="9.2347089779606692E-2"/>
          <c:w val="0.29600780742231553"/>
          <c:h val="0.39515846951291894"/>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rep'!$B$73</c:f>
              <c:strCache>
                <c:ptCount val="1"/>
                <c:pt idx="0">
                  <c:v>Google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rep'!$C$72:$M$72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rep'!$C$73:$M$73</c:f>
              <c:numCache>
                <c:formatCode>_("$"* #,##0_);_("$"* \(#,##0\);_("$"* "-"??_);_(@_)</c:formatCode>
                <c:ptCount val="11"/>
                <c:pt idx="0">
                  <c:v>755.95800924265814</c:v>
                </c:pt>
                <c:pt idx="1">
                  <c:v>372.46284784009134</c:v>
                </c:pt>
              </c:numCache>
            </c:numRef>
          </c:val>
          <c:smooth val="1"/>
          <c:extLst>
            <c:ext xmlns:c16="http://schemas.microsoft.com/office/drawing/2014/chart" uri="{C3380CC4-5D6E-409C-BE32-E72D297353CC}">
              <c16:uniqueId val="{00000000-65C3-4EF5-9ADA-4ACCD24ABC05}"/>
            </c:ext>
          </c:extLst>
        </c:ser>
        <c:ser>
          <c:idx val="1"/>
          <c:order val="1"/>
          <c:tx>
            <c:strRef>
              <c:f>'Figures for Ethernet Optics rep'!$B$74</c:f>
              <c:strCache>
                <c:ptCount val="1"/>
                <c:pt idx="0">
                  <c:v>Amazon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rep'!$C$72:$M$72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rep'!$C$74:$M$74</c:f>
              <c:numCache>
                <c:formatCode>_("$"* #,##0_);_("$"* \(#,##0\);_("$"* "-"??_);_(@_)</c:formatCode>
                <c:ptCount val="11"/>
                <c:pt idx="0">
                  <c:v>150.74228700860203</c:v>
                </c:pt>
                <c:pt idx="1">
                  <c:v>173.88213389821485</c:v>
                </c:pt>
              </c:numCache>
            </c:numRef>
          </c:val>
          <c:smooth val="1"/>
          <c:extLst>
            <c:ext xmlns:c16="http://schemas.microsoft.com/office/drawing/2014/chart" uri="{C3380CC4-5D6E-409C-BE32-E72D297353CC}">
              <c16:uniqueId val="{00000001-65C3-4EF5-9ADA-4ACCD24ABC05}"/>
            </c:ext>
          </c:extLst>
        </c:ser>
        <c:ser>
          <c:idx val="2"/>
          <c:order val="2"/>
          <c:tx>
            <c:strRef>
              <c:f>'Figures for Ethernet Optics rep'!$B$75</c:f>
              <c:strCache>
                <c:ptCount val="1"/>
                <c:pt idx="0">
                  <c:v>Apple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rep'!$C$72:$M$72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rep'!$C$75:$M$75</c:f>
              <c:numCache>
                <c:formatCode>_("$"* #,##0_);_("$"* \(#,##0\);_("$"* "-"??_);_(@_)</c:formatCode>
                <c:ptCount val="11"/>
                <c:pt idx="0">
                  <c:v>82.874897787949124</c:v>
                </c:pt>
                <c:pt idx="1">
                  <c:v>86.986356712736111</c:v>
                </c:pt>
              </c:numCache>
            </c:numRef>
          </c:val>
          <c:smooth val="1"/>
          <c:extLst>
            <c:ext xmlns:c16="http://schemas.microsoft.com/office/drawing/2014/chart" uri="{C3380CC4-5D6E-409C-BE32-E72D297353CC}">
              <c16:uniqueId val="{00000002-65C3-4EF5-9ADA-4ACCD24ABC05}"/>
            </c:ext>
          </c:extLst>
        </c:ser>
        <c:ser>
          <c:idx val="3"/>
          <c:order val="3"/>
          <c:tx>
            <c:strRef>
              <c:f>'Figures for Ethernet Optics rep'!$B$76</c:f>
              <c:strCache>
                <c:ptCount val="1"/>
                <c:pt idx="0">
                  <c:v>Meta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rep'!$C$72:$M$72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rep'!$C$76:$M$76</c:f>
              <c:numCache>
                <c:formatCode>_("$"* #,##0_);_("$"* \(#,##0\);_("$"* "-"??_);_(@_)</c:formatCode>
                <c:ptCount val="11"/>
                <c:pt idx="0">
                  <c:v>332.56136966908656</c:v>
                </c:pt>
                <c:pt idx="1">
                  <c:v>326.06826018548787</c:v>
                </c:pt>
              </c:numCache>
            </c:numRef>
          </c:val>
          <c:smooth val="1"/>
          <c:extLst>
            <c:ext xmlns:c16="http://schemas.microsoft.com/office/drawing/2014/chart" uri="{C3380CC4-5D6E-409C-BE32-E72D297353CC}">
              <c16:uniqueId val="{00000003-65C3-4EF5-9ADA-4ACCD24ABC05}"/>
            </c:ext>
          </c:extLst>
        </c:ser>
        <c:ser>
          <c:idx val="4"/>
          <c:order val="4"/>
          <c:tx>
            <c:strRef>
              <c:f>'Figures for Ethernet Optics rep'!$B$77</c:f>
              <c:strCache>
                <c:ptCount val="1"/>
                <c:pt idx="0">
                  <c:v>Microsoft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rep'!$C$72:$M$72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rep'!$C$77:$M$77</c:f>
              <c:numCache>
                <c:formatCode>_("$"* #,##0_);_("$"* \(#,##0\);_("$"* "-"??_);_(@_)</c:formatCode>
                <c:ptCount val="11"/>
                <c:pt idx="0">
                  <c:v>37.497691770029796</c:v>
                </c:pt>
                <c:pt idx="1">
                  <c:v>48.890778643376123</c:v>
                </c:pt>
              </c:numCache>
            </c:numRef>
          </c:val>
          <c:smooth val="1"/>
          <c:extLst>
            <c:ext xmlns:c16="http://schemas.microsoft.com/office/drawing/2014/chart" uri="{C3380CC4-5D6E-409C-BE32-E72D297353CC}">
              <c16:uniqueId val="{00000004-65C3-4EF5-9ADA-4ACCD24ABC05}"/>
            </c:ext>
          </c:extLst>
        </c:ser>
        <c:dLbls>
          <c:showLegendKey val="0"/>
          <c:showVal val="0"/>
          <c:showCatName val="0"/>
          <c:showSerName val="0"/>
          <c:showPercent val="0"/>
          <c:showBubbleSize val="0"/>
        </c:dLbls>
        <c:marker val="1"/>
        <c:smooth val="0"/>
        <c:axId val="122494976"/>
        <c:axId val="122496896"/>
      </c:lineChart>
      <c:catAx>
        <c:axId val="12249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96896"/>
        <c:crosses val="autoZero"/>
        <c:auto val="1"/>
        <c:lblAlgn val="ctr"/>
        <c:lblOffset val="100"/>
        <c:noMultiLvlLbl val="0"/>
      </c:catAx>
      <c:valAx>
        <c:axId val="122496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94976"/>
        <c:crosses val="autoZero"/>
        <c:crossBetween val="between"/>
      </c:valAx>
      <c:spPr>
        <a:noFill/>
        <a:ln>
          <a:noFill/>
        </a:ln>
        <a:effectLst/>
      </c:spPr>
    </c:plotArea>
    <c:legend>
      <c:legendPos val="t"/>
      <c:layout>
        <c:manualLayout>
          <c:xMode val="edge"/>
          <c:yMode val="edge"/>
          <c:x val="0.18019903762029746"/>
          <c:y val="4.6296296296296294E-2"/>
          <c:w val="0.65626859142607175"/>
          <c:h val="0.15682925051035285"/>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rep'!$B$96</c:f>
              <c:strCache>
                <c:ptCount val="1"/>
                <c:pt idx="0">
                  <c:v>Top 5 Cloud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rep'!$C$96:$M$96</c:f>
              <c:numCache>
                <c:formatCode>_("$"* #,##0_);_("$"* \(#,##0\);_("$"* "-"??_);_(@_)</c:formatCode>
                <c:ptCount val="11"/>
                <c:pt idx="0">
                  <c:v>1359.6342554783257</c:v>
                </c:pt>
                <c:pt idx="1">
                  <c:v>1008.2903772799064</c:v>
                </c:pt>
              </c:numCache>
            </c:numRef>
          </c:val>
          <c:smooth val="1"/>
          <c:extLst>
            <c:ext xmlns:c16="http://schemas.microsoft.com/office/drawing/2014/chart" uri="{C3380CC4-5D6E-409C-BE32-E72D297353CC}">
              <c16:uniqueId val="{00000000-3B7A-4531-8175-806F7C0AD326}"/>
            </c:ext>
          </c:extLst>
        </c:ser>
        <c:ser>
          <c:idx val="1"/>
          <c:order val="1"/>
          <c:tx>
            <c:strRef>
              <c:f>'Figures for Ethernet Optics rep'!$B$97</c:f>
              <c:strCache>
                <c:ptCount val="1"/>
                <c:pt idx="0">
                  <c:v>All Other Cloud</c:v>
                </c:pt>
              </c:strCache>
            </c:strRef>
          </c:tx>
          <c:spPr>
            <a:ln w="28575" cap="rnd">
              <a:solidFill>
                <a:schemeClr val="accent2"/>
              </a:solidFill>
              <a:round/>
            </a:ln>
            <a:effectLst/>
          </c:spPr>
          <c:marker>
            <c:symbol val="circle"/>
            <c:size val="5"/>
            <c:spPr>
              <a:solidFill>
                <a:schemeClr val="accent2"/>
              </a:solidFill>
              <a:ln w="9525">
                <a:solidFill>
                  <a:schemeClr val="accent2"/>
                </a:solidFill>
                <a:bevel/>
              </a:ln>
              <a:effectLst/>
            </c:spPr>
          </c:marker>
          <c:cat>
            <c:numRef>
              <c:f>'Figures for Ethernet Optics rep'!$C$95:$M$95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rep'!$C$97:$M$97</c:f>
              <c:numCache>
                <c:formatCode>_("$"* #,##0_);_("$"* \(#,##0\);_("$"* "-"??_);_(@_)</c:formatCode>
                <c:ptCount val="11"/>
                <c:pt idx="0">
                  <c:v>654.7803544436556</c:v>
                </c:pt>
                <c:pt idx="1">
                  <c:v>599.72399335678938</c:v>
                </c:pt>
              </c:numCache>
            </c:numRef>
          </c:val>
          <c:smooth val="1"/>
          <c:extLst>
            <c:ext xmlns:c16="http://schemas.microsoft.com/office/drawing/2014/chart" uri="{C3380CC4-5D6E-409C-BE32-E72D297353CC}">
              <c16:uniqueId val="{00000001-3B7A-4531-8175-806F7C0AD326}"/>
            </c:ext>
          </c:extLst>
        </c:ser>
        <c:dLbls>
          <c:showLegendKey val="0"/>
          <c:showVal val="0"/>
          <c:showCatName val="0"/>
          <c:showSerName val="0"/>
          <c:showPercent val="0"/>
          <c:showBubbleSize val="0"/>
        </c:dLbls>
        <c:marker val="1"/>
        <c:smooth val="0"/>
        <c:axId val="122514816"/>
        <c:axId val="122529280"/>
      </c:lineChart>
      <c:catAx>
        <c:axId val="122514816"/>
        <c:scaling>
          <c:orientation val="minMax"/>
        </c:scaling>
        <c:delete val="0"/>
        <c:axPos val="b"/>
        <c:numFmt formatCode="General"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29280"/>
        <c:crosses val="autoZero"/>
        <c:auto val="1"/>
        <c:lblAlgn val="ctr"/>
        <c:lblOffset val="100"/>
        <c:noMultiLvlLbl val="0"/>
      </c:catAx>
      <c:valAx>
        <c:axId val="122529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sales ($ mn)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14816"/>
        <c:crosses val="autoZero"/>
        <c:crossBetween val="midCat"/>
      </c:valAx>
      <c:spPr>
        <a:noFill/>
        <a:ln>
          <a:noFill/>
        </a:ln>
        <a:effectLst/>
      </c:spPr>
    </c:plotArea>
    <c:legend>
      <c:legendPos val="t"/>
      <c:layout>
        <c:manualLayout>
          <c:xMode val="edge"/>
          <c:yMode val="edge"/>
          <c:x val="0.21756833627735692"/>
          <c:y val="6.0080867173247968E-2"/>
          <c:w val="0.44826003213476645"/>
          <c:h val="7.7990133054921057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81811750775526"/>
          <c:y val="7.3835120912174701E-2"/>
          <c:w val="0.81309024129612983"/>
          <c:h val="0.86043164317604004"/>
        </c:manualLayout>
      </c:layout>
      <c:barChart>
        <c:barDir val="col"/>
        <c:grouping val="stacked"/>
        <c:varyColors val="0"/>
        <c:ser>
          <c:idx val="0"/>
          <c:order val="0"/>
          <c:invertIfNegative val="0"/>
          <c:dPt>
            <c:idx val="1"/>
            <c:invertIfNegative val="0"/>
            <c:bubble3D val="0"/>
            <c:spPr>
              <a:noFill/>
              <a:ln>
                <a:noFill/>
              </a:ln>
            </c:spPr>
            <c:extLst>
              <c:ext xmlns:c16="http://schemas.microsoft.com/office/drawing/2014/chart" uri="{C3380CC4-5D6E-409C-BE32-E72D297353CC}">
                <c16:uniqueId val="{00000001-4D39-41C9-BCFA-FF79374753C7}"/>
              </c:ext>
            </c:extLst>
          </c:dPt>
          <c:dPt>
            <c:idx val="2"/>
            <c:invertIfNegative val="0"/>
            <c:bubble3D val="0"/>
            <c:spPr>
              <a:noFill/>
              <a:ln>
                <a:noFill/>
              </a:ln>
            </c:spPr>
            <c:extLst>
              <c:ext xmlns:c16="http://schemas.microsoft.com/office/drawing/2014/chart" uri="{C3380CC4-5D6E-409C-BE32-E72D297353CC}">
                <c16:uniqueId val="{00000003-4D39-41C9-BCFA-FF79374753C7}"/>
              </c:ext>
            </c:extLst>
          </c:dPt>
          <c:dPt>
            <c:idx val="3"/>
            <c:invertIfNegative val="0"/>
            <c:bubble3D val="0"/>
            <c:spPr>
              <a:noFill/>
              <a:ln>
                <a:noFill/>
              </a:ln>
            </c:spPr>
            <c:extLst>
              <c:ext xmlns:c16="http://schemas.microsoft.com/office/drawing/2014/chart" uri="{C3380CC4-5D6E-409C-BE32-E72D297353CC}">
                <c16:uniqueId val="{00000005-4D39-41C9-BCFA-FF79374753C7}"/>
              </c:ext>
            </c:extLst>
          </c:dPt>
          <c:dPt>
            <c:idx val="4"/>
            <c:invertIfNegative val="0"/>
            <c:bubble3D val="0"/>
            <c:spPr>
              <a:noFill/>
              <a:ln>
                <a:noFill/>
              </a:ln>
            </c:spPr>
            <c:extLst>
              <c:ext xmlns:c16="http://schemas.microsoft.com/office/drawing/2014/chart" uri="{C3380CC4-5D6E-409C-BE32-E72D297353CC}">
                <c16:uniqueId val="{00000007-4D39-41C9-BCFA-FF79374753C7}"/>
              </c:ext>
            </c:extLst>
          </c:dPt>
          <c:dPt>
            <c:idx val="5"/>
            <c:invertIfNegative val="0"/>
            <c:bubble3D val="0"/>
            <c:spPr>
              <a:noFill/>
              <a:ln>
                <a:noFill/>
              </a:ln>
            </c:spPr>
            <c:extLst>
              <c:ext xmlns:c16="http://schemas.microsoft.com/office/drawing/2014/chart" uri="{C3380CC4-5D6E-409C-BE32-E72D297353CC}">
                <c16:uniqueId val="{00000009-4D39-41C9-BCFA-FF79374753C7}"/>
              </c:ext>
            </c:extLst>
          </c:dPt>
          <c:dPt>
            <c:idx val="6"/>
            <c:invertIfNegative val="0"/>
            <c:bubble3D val="0"/>
            <c:spPr>
              <a:noFill/>
              <a:ln>
                <a:noFill/>
              </a:ln>
            </c:spPr>
            <c:extLst>
              <c:ext xmlns:c16="http://schemas.microsoft.com/office/drawing/2014/chart" uri="{C3380CC4-5D6E-409C-BE32-E72D297353CC}">
                <c16:uniqueId val="{0000000B-4D39-41C9-BCFA-FF79374753C7}"/>
              </c:ext>
            </c:extLst>
          </c:dPt>
          <c:dPt>
            <c:idx val="7"/>
            <c:invertIfNegative val="0"/>
            <c:bubble3D val="0"/>
            <c:spPr>
              <a:solidFill>
                <a:schemeClr val="accent1"/>
              </a:solidFill>
              <a:ln>
                <a:solidFill>
                  <a:schemeClr val="accent1"/>
                </a:solidFill>
              </a:ln>
            </c:spPr>
            <c:extLst>
              <c:ext xmlns:c16="http://schemas.microsoft.com/office/drawing/2014/chart" uri="{C3380CC4-5D6E-409C-BE32-E72D297353CC}">
                <c16:uniqueId val="{0000000D-4D39-41C9-BCFA-FF79374753C7}"/>
              </c:ext>
            </c:extLst>
          </c:dPt>
          <c:dPt>
            <c:idx val="8"/>
            <c:invertIfNegative val="0"/>
            <c:bubble3D val="0"/>
            <c:spPr>
              <a:noFill/>
            </c:spPr>
            <c:extLst>
              <c:ext xmlns:c16="http://schemas.microsoft.com/office/drawing/2014/chart" uri="{C3380CC4-5D6E-409C-BE32-E72D297353CC}">
                <c16:uniqueId val="{0000000F-4D39-41C9-BCFA-FF79374753C7}"/>
              </c:ext>
            </c:extLst>
          </c:dPt>
          <c:dPt>
            <c:idx val="9"/>
            <c:invertIfNegative val="0"/>
            <c:bubble3D val="0"/>
            <c:spPr>
              <a:solidFill>
                <a:schemeClr val="accent1"/>
              </a:solidFill>
            </c:spPr>
            <c:extLst>
              <c:ext xmlns:c16="http://schemas.microsoft.com/office/drawing/2014/chart" uri="{C3380CC4-5D6E-409C-BE32-E72D297353CC}">
                <c16:uniqueId val="{00000011-4D39-41C9-BCFA-FF79374753C7}"/>
              </c:ext>
            </c:extLst>
          </c:dPt>
          <c:dPt>
            <c:idx val="10"/>
            <c:invertIfNegative val="0"/>
            <c:bubble3D val="0"/>
            <c:spPr>
              <a:noFill/>
            </c:spPr>
            <c:extLst>
              <c:ext xmlns:c16="http://schemas.microsoft.com/office/drawing/2014/chart" uri="{C3380CC4-5D6E-409C-BE32-E72D297353CC}">
                <c16:uniqueId val="{00000013-4D39-41C9-BCFA-FF79374753C7}"/>
              </c:ext>
            </c:extLst>
          </c:dPt>
          <c:dPt>
            <c:idx val="11"/>
            <c:invertIfNegative val="0"/>
            <c:bubble3D val="0"/>
            <c:spPr>
              <a:noFill/>
            </c:spPr>
            <c:extLst>
              <c:ext xmlns:c16="http://schemas.microsoft.com/office/drawing/2014/chart" uri="{C3380CC4-5D6E-409C-BE32-E72D297353CC}">
                <c16:uniqueId val="{00000015-4D39-41C9-BCFA-FF79374753C7}"/>
              </c:ext>
            </c:extLst>
          </c:dPt>
          <c:dLbls>
            <c:dLbl>
              <c:idx val="0"/>
              <c:layout>
                <c:manualLayout>
                  <c:x val="3.4926509261781476E-3"/>
                  <c:y val="3.5996114777751705E-3"/>
                </c:manualLayout>
              </c:layout>
              <c:spPr>
                <a:noFill/>
                <a:ln>
                  <a:noFill/>
                </a:ln>
                <a:effectLst/>
              </c:spPr>
              <c:txPr>
                <a:bodyPr rot="-5400000" vert="horz" anchor="ctr" anchorCtr="1"/>
                <a:lstStyle/>
                <a:p>
                  <a:pPr>
                    <a:defRPr sz="1200" b="0">
                      <a:solidFill>
                        <a:schemeClr val="bg1"/>
                      </a:solidFill>
                    </a:defRPr>
                  </a:pPr>
                  <a:endParaRPr lang="en-US"/>
                </a:p>
              </c:tx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D39-41C9-BCFA-FF79374753C7}"/>
                </c:ext>
              </c:extLst>
            </c:dLbl>
            <c:dLbl>
              <c:idx val="7"/>
              <c:layout>
                <c:manualLayout>
                  <c:x val="3.3738122617401577E-3"/>
                  <c:y val="1.3976849006469836E-2"/>
                </c:manualLayout>
              </c:layout>
              <c:tx>
                <c:rich>
                  <a:bodyPr rot="-5400000" vert="horz" anchor="ctr" anchorCtr="1"/>
                  <a:lstStyle/>
                  <a:p>
                    <a:pPr>
                      <a:defRPr sz="1200" b="0">
                        <a:solidFill>
                          <a:schemeClr val="bg1"/>
                        </a:solidFill>
                      </a:defRPr>
                    </a:pPr>
                    <a:r>
                      <a:rPr lang="en-US">
                        <a:solidFill>
                          <a:schemeClr val="bg1"/>
                        </a:solidFill>
                      </a:rPr>
                      <a:t>Sept 2023 forecast</a:t>
                    </a:r>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4D39-41C9-BCFA-FF79374753C7}"/>
                </c:ext>
              </c:extLst>
            </c:dLbl>
            <c:spPr>
              <a:noFill/>
              <a:ln>
                <a:noFill/>
              </a:ln>
              <a:effectLst/>
            </c:spPr>
            <c:txPr>
              <a:bodyPr rot="-5400000" vert="horz" anchor="ctr" anchorCtr="1"/>
              <a:lstStyle/>
              <a:p>
                <a:pPr>
                  <a:defRPr sz="1200" b="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'Figures for Ethernet Optics rep'!$B$123:$B$130</c:f>
              <c:strCache>
                <c:ptCount val="8"/>
                <c:pt idx="0">
                  <c:v>March 2023 forecast</c:v>
                </c:pt>
                <c:pt idx="1">
                  <c:v> 100G </c:v>
                </c:pt>
                <c:pt idx="2">
                  <c:v> 200G </c:v>
                </c:pt>
                <c:pt idx="3">
                  <c:v> 400G </c:v>
                </c:pt>
                <c:pt idx="4">
                  <c:v> 800G </c:v>
                </c:pt>
                <c:pt idx="5">
                  <c:v> 1.6T </c:v>
                </c:pt>
                <c:pt idx="6">
                  <c:v>All other</c:v>
                </c:pt>
                <c:pt idx="7">
                  <c:v>Sept 2023 forecast</c:v>
                </c:pt>
              </c:strCache>
            </c:strRef>
          </c:cat>
          <c:val>
            <c:numRef>
              <c:f>'Figures for Ethernet Optics rep'!$C$123:$C$130</c:f>
              <c:numCache>
                <c:formatCode>_("$"* #,##0_);_("$"* \(#,##0\);_("$"* "-"??_);_(@_)</c:formatCode>
                <c:ptCount val="8"/>
                <c:pt idx="0" formatCode="_(* #,##0_);_(* \(#,##0\);_(* &quot;-&quot;??_);_(@_)">
                  <c:v>33068.229785559284</c:v>
                </c:pt>
                <c:pt idx="1">
                  <c:v>32151.105024768582</c:v>
                </c:pt>
                <c:pt idx="2">
                  <c:v>32018.729123157063</c:v>
                </c:pt>
                <c:pt idx="3">
                  <c:v>32018.729123157063</c:v>
                </c:pt>
                <c:pt idx="4">
                  <c:v>34163.844996430824</c:v>
                </c:pt>
                <c:pt idx="5">
                  <c:v>44649.954393499553</c:v>
                </c:pt>
                <c:pt idx="6">
                  <c:v>45026.854199249872</c:v>
                </c:pt>
                <c:pt idx="7">
                  <c:v>45029.841784185111</c:v>
                </c:pt>
              </c:numCache>
            </c:numRef>
          </c:val>
          <c:extLst>
            <c:ext xmlns:c16="http://schemas.microsoft.com/office/drawing/2014/chart" uri="{C3380CC4-5D6E-409C-BE32-E72D297353CC}">
              <c16:uniqueId val="{00000017-4D39-41C9-BCFA-FF79374753C7}"/>
            </c:ext>
          </c:extLst>
        </c:ser>
        <c:ser>
          <c:idx val="1"/>
          <c:order val="1"/>
          <c:spPr>
            <a:solidFill>
              <a:schemeClr val="accent2"/>
            </a:solidFill>
          </c:spPr>
          <c:invertIfNegative val="0"/>
          <c:dPt>
            <c:idx val="1"/>
            <c:invertIfNegative val="0"/>
            <c:bubble3D val="0"/>
            <c:extLst>
              <c:ext xmlns:c16="http://schemas.microsoft.com/office/drawing/2014/chart" uri="{C3380CC4-5D6E-409C-BE32-E72D297353CC}">
                <c16:uniqueId val="{00000018-4D39-41C9-BCFA-FF79374753C7}"/>
              </c:ext>
            </c:extLst>
          </c:dPt>
          <c:dPt>
            <c:idx val="2"/>
            <c:invertIfNegative val="0"/>
            <c:bubble3D val="0"/>
            <c:extLst>
              <c:ext xmlns:c16="http://schemas.microsoft.com/office/drawing/2014/chart" uri="{C3380CC4-5D6E-409C-BE32-E72D297353CC}">
                <c16:uniqueId val="{00000019-4D39-41C9-BCFA-FF79374753C7}"/>
              </c:ext>
            </c:extLst>
          </c:dPt>
          <c:dPt>
            <c:idx val="3"/>
            <c:invertIfNegative val="0"/>
            <c:bubble3D val="0"/>
            <c:spPr>
              <a:solidFill>
                <a:schemeClr val="accent3">
                  <a:lumMod val="75000"/>
                </a:schemeClr>
              </a:solidFill>
            </c:spPr>
            <c:extLst>
              <c:ext xmlns:c16="http://schemas.microsoft.com/office/drawing/2014/chart" uri="{C3380CC4-5D6E-409C-BE32-E72D297353CC}">
                <c16:uniqueId val="{0000001A-4D39-41C9-BCFA-FF79374753C7}"/>
              </c:ext>
            </c:extLst>
          </c:dPt>
          <c:dPt>
            <c:idx val="4"/>
            <c:invertIfNegative val="0"/>
            <c:bubble3D val="0"/>
            <c:spPr>
              <a:solidFill>
                <a:schemeClr val="accent3">
                  <a:lumMod val="75000"/>
                </a:schemeClr>
              </a:solidFill>
            </c:spPr>
            <c:extLst>
              <c:ext xmlns:c16="http://schemas.microsoft.com/office/drawing/2014/chart" uri="{C3380CC4-5D6E-409C-BE32-E72D297353CC}">
                <c16:uniqueId val="{0000001B-4D39-41C9-BCFA-FF79374753C7}"/>
              </c:ext>
            </c:extLst>
          </c:dPt>
          <c:dPt>
            <c:idx val="5"/>
            <c:invertIfNegative val="0"/>
            <c:bubble3D val="0"/>
            <c:spPr>
              <a:solidFill>
                <a:schemeClr val="accent3">
                  <a:lumMod val="75000"/>
                </a:schemeClr>
              </a:solidFill>
            </c:spPr>
            <c:extLst>
              <c:ext xmlns:c16="http://schemas.microsoft.com/office/drawing/2014/chart" uri="{C3380CC4-5D6E-409C-BE32-E72D297353CC}">
                <c16:uniqueId val="{0000001B-4175-4DEA-8BE0-447DD94B5219}"/>
              </c:ext>
            </c:extLst>
          </c:dPt>
          <c:dPt>
            <c:idx val="6"/>
            <c:invertIfNegative val="0"/>
            <c:bubble3D val="0"/>
            <c:spPr>
              <a:solidFill>
                <a:schemeClr val="accent3">
                  <a:lumMod val="75000"/>
                </a:schemeClr>
              </a:solidFill>
            </c:spPr>
            <c:extLst>
              <c:ext xmlns:c16="http://schemas.microsoft.com/office/drawing/2014/chart" uri="{C3380CC4-5D6E-409C-BE32-E72D297353CC}">
                <c16:uniqueId val="{0000001C-4D39-41C9-BCFA-FF79374753C7}"/>
              </c:ext>
            </c:extLst>
          </c:dPt>
          <c:cat>
            <c:strRef>
              <c:f>'Figures for Ethernet Optics rep'!$B$123:$B$130</c:f>
              <c:strCache>
                <c:ptCount val="8"/>
                <c:pt idx="0">
                  <c:v>March 2023 forecast</c:v>
                </c:pt>
                <c:pt idx="1">
                  <c:v> 100G </c:v>
                </c:pt>
                <c:pt idx="2">
                  <c:v> 200G </c:v>
                </c:pt>
                <c:pt idx="3">
                  <c:v> 400G </c:v>
                </c:pt>
                <c:pt idx="4">
                  <c:v> 800G </c:v>
                </c:pt>
                <c:pt idx="5">
                  <c:v> 1.6T </c:v>
                </c:pt>
                <c:pt idx="6">
                  <c:v>All other</c:v>
                </c:pt>
                <c:pt idx="7">
                  <c:v>Sept 2023 forecast</c:v>
                </c:pt>
              </c:strCache>
            </c:strRef>
          </c:cat>
          <c:val>
            <c:numRef>
              <c:f>'Figures for Ethernet Optics rep'!$E$123:$E$130</c:f>
              <c:numCache>
                <c:formatCode>_("$"* #,##0_);_("$"* \(#,##0\);_("$"* "-"??_);_(@_)</c:formatCode>
                <c:ptCount val="8"/>
                <c:pt idx="1">
                  <c:v>917.12476079070302</c:v>
                </c:pt>
                <c:pt idx="2">
                  <c:v>132.37590161151866</c:v>
                </c:pt>
                <c:pt idx="3">
                  <c:v>2145.1158732737617</c:v>
                </c:pt>
                <c:pt idx="4">
                  <c:v>10486.109397068729</c:v>
                </c:pt>
                <c:pt idx="5">
                  <c:v>376.89980575031973</c:v>
                </c:pt>
                <c:pt idx="6">
                  <c:v>2.9875849352425394</c:v>
                </c:pt>
              </c:numCache>
            </c:numRef>
          </c:val>
          <c:extLst>
            <c:ext xmlns:c16="http://schemas.microsoft.com/office/drawing/2014/chart" uri="{C3380CC4-5D6E-409C-BE32-E72D297353CC}">
              <c16:uniqueId val="{0000001D-4D39-41C9-BCFA-FF79374753C7}"/>
            </c:ext>
          </c:extLst>
        </c:ser>
        <c:dLbls>
          <c:showLegendKey val="0"/>
          <c:showVal val="0"/>
          <c:showCatName val="0"/>
          <c:showSerName val="0"/>
          <c:showPercent val="0"/>
          <c:showBubbleSize val="0"/>
        </c:dLbls>
        <c:gapWidth val="0"/>
        <c:overlap val="100"/>
        <c:axId val="126474112"/>
        <c:axId val="126475648"/>
      </c:barChart>
      <c:catAx>
        <c:axId val="126474112"/>
        <c:scaling>
          <c:orientation val="minMax"/>
        </c:scaling>
        <c:delete val="1"/>
        <c:axPos val="b"/>
        <c:numFmt formatCode="General" sourceLinked="0"/>
        <c:majorTickMark val="out"/>
        <c:minorTickMark val="none"/>
        <c:tickLblPos val="nextTo"/>
        <c:crossAx val="126475648"/>
        <c:crosses val="autoZero"/>
        <c:auto val="1"/>
        <c:lblAlgn val="ctr"/>
        <c:lblOffset val="100"/>
        <c:noMultiLvlLbl val="0"/>
      </c:catAx>
      <c:valAx>
        <c:axId val="126475648"/>
        <c:scaling>
          <c:orientation val="minMax"/>
          <c:min val="20000"/>
        </c:scaling>
        <c:delete val="0"/>
        <c:axPos val="l"/>
        <c:majorGridlines/>
        <c:title>
          <c:tx>
            <c:rich>
              <a:bodyPr rot="-5400000" vert="horz"/>
              <a:lstStyle/>
              <a:p>
                <a:pPr>
                  <a:defRPr sz="1400" b="1"/>
                </a:pPr>
                <a:r>
                  <a:rPr lang="en-US" sz="1400" b="1"/>
                  <a:t>$ millions</a:t>
                </a:r>
              </a:p>
            </c:rich>
          </c:tx>
          <c:layout>
            <c:manualLayout>
              <c:xMode val="edge"/>
              <c:yMode val="edge"/>
              <c:x val="8.0218131882423792E-3"/>
              <c:y val="0.36631050825924083"/>
            </c:manualLayout>
          </c:layout>
          <c:overlay val="0"/>
        </c:title>
        <c:numFmt formatCode="_(* #,##0_);_(* \(#,##0\);_(* &quot;-&quot;??_);_(@_)" sourceLinked="1"/>
        <c:majorTickMark val="out"/>
        <c:minorTickMark val="none"/>
        <c:tickLblPos val="nextTo"/>
        <c:txPr>
          <a:bodyPr/>
          <a:lstStyle/>
          <a:p>
            <a:pPr>
              <a:defRPr sz="1200" b="0"/>
            </a:pPr>
            <a:endParaRPr lang="en-US"/>
          </a:p>
        </c:txPr>
        <c:crossAx val="12647411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'Figures for Ethernet Optics rep'!$B$180</c:f>
              <c:strCache>
                <c:ptCount val="1"/>
                <c:pt idx="0">
                  <c:v>Total market</c:v>
                </c:pt>
              </c:strCache>
            </c:strRef>
          </c:tx>
          <c:cat>
            <c:numRef>
              <c:f>'Figures for Ethernet Optics rep'!$D$180:$U$180</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'Figures for Ethernet Optics rep'!$D$183:$U$183</c:f>
              <c:numCache>
                <c:formatCode>0%</c:formatCode>
                <c:ptCount val="18"/>
                <c:pt idx="0">
                  <c:v>0.42738651562811047</c:v>
                </c:pt>
                <c:pt idx="1">
                  <c:v>0.39027527519628302</c:v>
                </c:pt>
                <c:pt idx="2">
                  <c:v>0.46390695578739249</c:v>
                </c:pt>
                <c:pt idx="3">
                  <c:v>0.52480775361558596</c:v>
                </c:pt>
                <c:pt idx="4">
                  <c:v>0.42028665922647979</c:v>
                </c:pt>
                <c:pt idx="5">
                  <c:v>0.43657007399725223</c:v>
                </c:pt>
                <c:pt idx="6">
                  <c:v>0.47819573898855228</c:v>
                </c:pt>
                <c:pt idx="7">
                  <c:v>0.49269046538352756</c:v>
                </c:pt>
                <c:pt idx="8">
                  <c:v>0.38827167373277227</c:v>
                </c:pt>
              </c:numCache>
            </c:numRef>
          </c:val>
          <c:smooth val="1"/>
          <c:extLst>
            <c:ext xmlns:c16="http://schemas.microsoft.com/office/drawing/2014/chart" uri="{C3380CC4-5D6E-409C-BE32-E72D297353CC}">
              <c16:uniqueId val="{00000000-1838-4525-A960-F0410B064235}"/>
            </c:ext>
          </c:extLst>
        </c:ser>
        <c:dLbls>
          <c:showLegendKey val="0"/>
          <c:showVal val="0"/>
          <c:showCatName val="0"/>
          <c:showSerName val="0"/>
          <c:showPercent val="0"/>
          <c:showBubbleSize val="0"/>
        </c:dLbls>
        <c:marker val="1"/>
        <c:smooth val="0"/>
        <c:axId val="123948416"/>
        <c:axId val="123950208"/>
      </c:lineChart>
      <c:catAx>
        <c:axId val="123948416"/>
        <c:scaling>
          <c:orientation val="minMax"/>
        </c:scaling>
        <c:delete val="0"/>
        <c:axPos val="b"/>
        <c:numFmt formatCode="General" sourceLinked="1"/>
        <c:majorTickMark val="out"/>
        <c:minorTickMark val="none"/>
        <c:tickLblPos val="nextTo"/>
        <c:crossAx val="123950208"/>
        <c:crosses val="autoZero"/>
        <c:auto val="1"/>
        <c:lblAlgn val="ctr"/>
        <c:lblOffset val="100"/>
        <c:noMultiLvlLbl val="0"/>
      </c:catAx>
      <c:valAx>
        <c:axId val="123950208"/>
        <c:scaling>
          <c:orientation val="minMax"/>
          <c:min val="0.30000000000000004"/>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0%" sourceLinked="1"/>
        <c:majorTickMark val="out"/>
        <c:minorTickMark val="none"/>
        <c:tickLblPos val="nextTo"/>
        <c:crossAx val="123948416"/>
        <c:crosses val="autoZero"/>
        <c:crossBetween val="midCat"/>
      </c:valAx>
    </c:plotArea>
    <c:legend>
      <c:legendPos val="t"/>
      <c:layout>
        <c:manualLayout>
          <c:xMode val="edge"/>
          <c:yMode val="edge"/>
          <c:x val="0.32819285062625264"/>
          <c:y val="0.16385358399252264"/>
          <c:w val="0.19169213455654252"/>
          <c:h val="8.2304171313724417E-2"/>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'Figures for Ethernet Optics rep'!$B$151</c:f>
              <c:strCache>
                <c:ptCount val="1"/>
                <c:pt idx="0">
                  <c:v>Cloud</c:v>
                </c:pt>
              </c:strCache>
            </c:strRef>
          </c:tx>
          <c:cat>
            <c:numRef>
              <c:f>'Figures for Ethernet Optics rep'!$D$151:$U$151</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'Figures for Ethernet Optics rep'!$D$154:$U$154</c:f>
              <c:numCache>
                <c:formatCode>0%</c:formatCode>
                <c:ptCount val="18"/>
                <c:pt idx="0">
                  <c:v>0.94957430634077222</c:v>
                </c:pt>
              </c:numCache>
            </c:numRef>
          </c:val>
          <c:smooth val="1"/>
          <c:extLst>
            <c:ext xmlns:c16="http://schemas.microsoft.com/office/drawing/2014/chart" uri="{C3380CC4-5D6E-409C-BE32-E72D297353CC}">
              <c16:uniqueId val="{00000000-C621-42BC-9658-5F2F75E3EBA9}"/>
            </c:ext>
          </c:extLst>
        </c:ser>
        <c:ser>
          <c:idx val="1"/>
          <c:order val="1"/>
          <c:tx>
            <c:strRef>
              <c:f>'Figures for Ethernet Optics rep'!$B$156</c:f>
              <c:strCache>
                <c:ptCount val="1"/>
                <c:pt idx="0">
                  <c:v>Telecom</c:v>
                </c:pt>
              </c:strCache>
            </c:strRef>
          </c:tx>
          <c:cat>
            <c:numRef>
              <c:f>'Figures for Ethernet Optics rep'!$D$151:$U$151</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'Figures for Ethernet Optics rep'!$D$159:$U$159</c:f>
              <c:numCache>
                <c:formatCode>0%</c:formatCode>
                <c:ptCount val="18"/>
                <c:pt idx="0">
                  <c:v>0.33092266931475534</c:v>
                </c:pt>
                <c:pt idx="1">
                  <c:v>0.40195504105352553</c:v>
                </c:pt>
                <c:pt idx="2">
                  <c:v>0.47453692581145224</c:v>
                </c:pt>
                <c:pt idx="3">
                  <c:v>0.61443350254546747</c:v>
                </c:pt>
                <c:pt idx="4">
                  <c:v>0.51489773018755747</c:v>
                </c:pt>
                <c:pt idx="5">
                  <c:v>0.50728043984402471</c:v>
                </c:pt>
                <c:pt idx="6">
                  <c:v>0.35173804439062351</c:v>
                </c:pt>
                <c:pt idx="7">
                  <c:v>0.32388931053190295</c:v>
                </c:pt>
                <c:pt idx="8">
                  <c:v>0.25784312555152145</c:v>
                </c:pt>
              </c:numCache>
            </c:numRef>
          </c:val>
          <c:smooth val="1"/>
          <c:extLst>
            <c:ext xmlns:c16="http://schemas.microsoft.com/office/drawing/2014/chart" uri="{C3380CC4-5D6E-409C-BE32-E72D297353CC}">
              <c16:uniqueId val="{00000001-C621-42BC-9658-5F2F75E3EBA9}"/>
            </c:ext>
          </c:extLst>
        </c:ser>
        <c:ser>
          <c:idx val="2"/>
          <c:order val="2"/>
          <c:tx>
            <c:strRef>
              <c:f>'Figures for Ethernet Optics rep'!$B$161</c:f>
              <c:strCache>
                <c:ptCount val="1"/>
                <c:pt idx="0">
                  <c:v>Enterprise</c:v>
                </c:pt>
              </c:strCache>
            </c:strRef>
          </c:tx>
          <c:cat>
            <c:numRef>
              <c:f>'Figures for Ethernet Optics rep'!$D$151:$U$151</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'Figures for Ethernet Optics rep'!$D$164:$U$164</c:f>
              <c:numCache>
                <c:formatCode>0%</c:formatCode>
                <c:ptCount val="18"/>
                <c:pt idx="0">
                  <c:v>0.31368143557861217</c:v>
                </c:pt>
                <c:pt idx="1">
                  <c:v>0.30444192139968584</c:v>
                </c:pt>
                <c:pt idx="2">
                  <c:v>0.32467410921219719</c:v>
                </c:pt>
                <c:pt idx="3">
                  <c:v>0.38299541873810194</c:v>
                </c:pt>
                <c:pt idx="4">
                  <c:v>0.32012196069996768</c:v>
                </c:pt>
                <c:pt idx="5">
                  <c:v>0.29798420557725347</c:v>
                </c:pt>
                <c:pt idx="6">
                  <c:v>0.26258737402997312</c:v>
                </c:pt>
                <c:pt idx="7">
                  <c:v>0.31384299735911192</c:v>
                </c:pt>
                <c:pt idx="8">
                  <c:v>0.23429804004969146</c:v>
                </c:pt>
              </c:numCache>
            </c:numRef>
          </c:val>
          <c:smooth val="1"/>
          <c:extLst>
            <c:ext xmlns:c16="http://schemas.microsoft.com/office/drawing/2014/chart" uri="{C3380CC4-5D6E-409C-BE32-E72D297353CC}">
              <c16:uniqueId val="{00000002-C621-42BC-9658-5F2F75E3EBA9}"/>
            </c:ext>
          </c:extLst>
        </c:ser>
        <c:dLbls>
          <c:showLegendKey val="0"/>
          <c:showVal val="0"/>
          <c:showCatName val="0"/>
          <c:showSerName val="0"/>
          <c:showPercent val="0"/>
          <c:showBubbleSize val="0"/>
        </c:dLbls>
        <c:marker val="1"/>
        <c:smooth val="0"/>
        <c:axId val="123985280"/>
        <c:axId val="123991168"/>
      </c:lineChart>
      <c:catAx>
        <c:axId val="123985280"/>
        <c:scaling>
          <c:orientation val="minMax"/>
        </c:scaling>
        <c:delete val="0"/>
        <c:axPos val="b"/>
        <c:numFmt formatCode="General" sourceLinked="1"/>
        <c:majorTickMark val="out"/>
        <c:minorTickMark val="none"/>
        <c:tickLblPos val="nextTo"/>
        <c:crossAx val="123991168"/>
        <c:crosses val="autoZero"/>
        <c:auto val="1"/>
        <c:lblAlgn val="ctr"/>
        <c:lblOffset val="100"/>
        <c:noMultiLvlLbl val="0"/>
      </c:catAx>
      <c:valAx>
        <c:axId val="123991168"/>
        <c:scaling>
          <c:orientation val="minMax"/>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0%" sourceLinked="1"/>
        <c:majorTickMark val="out"/>
        <c:minorTickMark val="none"/>
        <c:tickLblPos val="nextTo"/>
        <c:crossAx val="123985280"/>
        <c:crosses val="autoZero"/>
        <c:crossBetween val="midCat"/>
      </c:valAx>
    </c:plotArea>
    <c:legend>
      <c:legendPos val="t"/>
      <c:layout>
        <c:manualLayout>
          <c:xMode val="edge"/>
          <c:yMode val="edge"/>
          <c:x val="0.65121449621836736"/>
          <c:y val="3.6904135333566526E-2"/>
          <c:w val="0.34878562821356046"/>
          <c:h val="8.2304171313724417E-2"/>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'Figures for Ethernet Optics rep'!$B$388</c:f>
              <c:strCache>
                <c:ptCount val="1"/>
                <c:pt idx="0">
                  <c:v>Sept 2023 forecast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rep'!$C$387:$M$387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rep'!$C$388:$M$388</c:f>
              <c:numCache>
                <c:formatCode>_("$"* #,##0_);_("$"* \(#,##0\);_("$"* "-"??_);_(@_)</c:formatCode>
                <c:ptCount val="11"/>
                <c:pt idx="0">
                  <c:v>3383.8982428713425</c:v>
                </c:pt>
                <c:pt idx="1">
                  <c:v>2782.470398871395</c:v>
                </c:pt>
              </c:numCache>
            </c:numRef>
          </c:val>
          <c:smooth val="0"/>
          <c:extLst>
            <c:ext xmlns:c16="http://schemas.microsoft.com/office/drawing/2014/chart" uri="{C3380CC4-5D6E-409C-BE32-E72D297353CC}">
              <c16:uniqueId val="{00000001-F944-47C3-9682-6EDA2E2D9BA1}"/>
            </c:ext>
          </c:extLst>
        </c:ser>
        <c:ser>
          <c:idx val="2"/>
          <c:order val="1"/>
          <c:tx>
            <c:strRef>
              <c:f>'Figures for Ethernet Optics rep'!$B$389</c:f>
              <c:strCache>
                <c:ptCount val="1"/>
                <c:pt idx="0">
                  <c:v>March 2023 forecast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rep'!$C$387:$M$387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rep'!$C$389:$M$389</c:f>
              <c:numCache>
                <c:formatCode>_("$"* #,##0_);_("$"* \(#,##0\);_("$"* "-"??_);_(@_)</c:formatCode>
                <c:ptCount val="11"/>
                <c:pt idx="0">
                  <c:v>3388.0175278135284</c:v>
                </c:pt>
                <c:pt idx="1">
                  <c:v>2782.470398871395</c:v>
                </c:pt>
              </c:numCache>
            </c:numRef>
          </c:val>
          <c:smooth val="0"/>
          <c:extLst>
            <c:ext xmlns:c16="http://schemas.microsoft.com/office/drawing/2014/chart" uri="{C3380CC4-5D6E-409C-BE32-E72D297353CC}">
              <c16:uniqueId val="{00000002-F944-47C3-9682-6EDA2E2D9BA1}"/>
            </c:ext>
          </c:extLst>
        </c:ser>
        <c:ser>
          <c:idx val="3"/>
          <c:order val="2"/>
          <c:tx>
            <c:strRef>
              <c:f>'Figures for Ethernet Optics rep'!$B$390</c:f>
              <c:strCache>
                <c:ptCount val="1"/>
                <c:pt idx="0">
                  <c:v>Sept 2022 forecast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rep'!$C$387:$M$387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rep'!$C$390:$M$390</c:f>
              <c:numCache>
                <c:formatCode>_("$"* #,##0_);_("$"* \(#,##0\);_("$"* "-"??_);_(@_)</c:formatCode>
                <c:ptCount val="11"/>
                <c:pt idx="0">
                  <c:v>3388.0175278135284</c:v>
                </c:pt>
                <c:pt idx="1">
                  <c:v>2782.470398871395</c:v>
                </c:pt>
              </c:numCache>
            </c:numRef>
          </c:val>
          <c:smooth val="0"/>
          <c:extLst>
            <c:ext xmlns:c16="http://schemas.microsoft.com/office/drawing/2014/chart" uri="{C3380CC4-5D6E-409C-BE32-E72D297353CC}">
              <c16:uniqueId val="{00000003-F944-47C3-9682-6EDA2E2D9BA1}"/>
            </c:ext>
          </c:extLst>
        </c:ser>
        <c:dLbls>
          <c:showLegendKey val="0"/>
          <c:showVal val="0"/>
          <c:showCatName val="0"/>
          <c:showSerName val="0"/>
          <c:showPercent val="0"/>
          <c:showBubbleSize val="0"/>
        </c:dLbls>
        <c:marker val="1"/>
        <c:smooth val="0"/>
        <c:axId val="128688128"/>
        <c:axId val="128690048"/>
      </c:lineChart>
      <c:catAx>
        <c:axId val="12868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90048"/>
        <c:crosses val="autoZero"/>
        <c:auto val="1"/>
        <c:lblAlgn val="ctr"/>
        <c:lblOffset val="100"/>
        <c:noMultiLvlLbl val="0"/>
      </c:catAx>
      <c:valAx>
        <c:axId val="1286900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688128"/>
        <c:crosses val="autoZero"/>
        <c:crossBetween val="between"/>
      </c:valAx>
      <c:spPr>
        <a:noFill/>
        <a:ln>
          <a:noFill/>
        </a:ln>
        <a:effectLst/>
      </c:spPr>
    </c:plotArea>
    <c:legend>
      <c:legendPos val="l"/>
      <c:layout>
        <c:manualLayout>
          <c:xMode val="edge"/>
          <c:yMode val="edge"/>
          <c:x val="0.17222222222222222"/>
          <c:y val="8.6515383493729947E-2"/>
          <c:w val="0.29328797768002207"/>
          <c:h val="0.23524293676992189"/>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Telecom segment</a:t>
            </a:r>
          </a:p>
        </c:rich>
      </c:tx>
      <c:layout>
        <c:manualLayout>
          <c:xMode val="edge"/>
          <c:yMode val="edge"/>
          <c:x val="0.32303160244634094"/>
          <c:y val="1.8535217344407291E-2"/>
        </c:manualLayout>
      </c:layout>
      <c:overlay val="1"/>
    </c:title>
    <c:autoTitleDeleted val="0"/>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Telecom!$A$104</c:f>
              <c:strCache>
                <c:ptCount val="1"/>
                <c:pt idx="0">
                  <c:v>Ethernet</c:v>
                </c:pt>
              </c:strCache>
            </c:strRef>
          </c:tx>
          <c:cat>
            <c:numRef>
              <c:f>Telecom!$C$104:$L$104</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Telecom!$C$107:$L$107</c:f>
              <c:numCache>
                <c:formatCode>0%</c:formatCode>
                <c:ptCount val="10"/>
                <c:pt idx="0">
                  <c:v>0.20717329239553517</c:v>
                </c:pt>
              </c:numCache>
            </c:numRef>
          </c:val>
          <c:smooth val="1"/>
          <c:extLst>
            <c:ext xmlns:c16="http://schemas.microsoft.com/office/drawing/2014/chart" uri="{C3380CC4-5D6E-409C-BE32-E72D297353CC}">
              <c16:uniqueId val="{00000000-09FE-7541-BA18-E979CEA1B2B1}"/>
            </c:ext>
          </c:extLst>
        </c:ser>
        <c:dLbls>
          <c:showLegendKey val="0"/>
          <c:showVal val="0"/>
          <c:showCatName val="0"/>
          <c:showSerName val="0"/>
          <c:showPercent val="0"/>
          <c:showBubbleSize val="0"/>
        </c:dLbls>
        <c:marker val="1"/>
        <c:smooth val="0"/>
        <c:axId val="122586624"/>
        <c:axId val="122588160"/>
      </c:lineChart>
      <c:catAx>
        <c:axId val="122586624"/>
        <c:scaling>
          <c:orientation val="minMax"/>
        </c:scaling>
        <c:delete val="0"/>
        <c:axPos val="b"/>
        <c:numFmt formatCode="General" sourceLinked="1"/>
        <c:majorTickMark val="out"/>
        <c:minorTickMark val="none"/>
        <c:tickLblPos val="nextTo"/>
        <c:crossAx val="122588160"/>
        <c:crosses val="autoZero"/>
        <c:auto val="1"/>
        <c:lblAlgn val="ctr"/>
        <c:lblOffset val="100"/>
        <c:noMultiLvlLbl val="0"/>
      </c:catAx>
      <c:valAx>
        <c:axId val="122588160"/>
        <c:scaling>
          <c:orientation val="minMax"/>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0%" sourceLinked="1"/>
        <c:majorTickMark val="out"/>
        <c:minorTickMark val="none"/>
        <c:tickLblPos val="nextTo"/>
        <c:crossAx val="122586624"/>
        <c:crosses val="autoZero"/>
        <c:crossBetween val="between"/>
      </c:valAx>
    </c:plotArea>
    <c:legend>
      <c:legendPos val="t"/>
      <c:layout>
        <c:manualLayout>
          <c:xMode val="edge"/>
          <c:yMode val="edge"/>
          <c:x val="0.65121449621836736"/>
          <c:y val="3.6904135333566526E-2"/>
          <c:w val="0.31605572184408848"/>
          <c:h val="8.3416785351964104E-2"/>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'Figures for Ethernet Optics rep'!$C$364</c:f>
              <c:strCache>
                <c:ptCount val="1"/>
                <c:pt idx="0">
                  <c:v>1G-50G</c:v>
                </c:pt>
              </c:strCache>
            </c:strRef>
          </c:tx>
          <c:spPr>
            <a:solidFill>
              <a:schemeClr val="accent1"/>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rep'!$D$364:$N$364</c:f>
              <c:numCache>
                <c:formatCode>_("$"* #,##0_);_("$"* \(#,##0\);_("$"* "-"??_);_(@_)</c:formatCode>
                <c:ptCount val="11"/>
                <c:pt idx="0">
                  <c:v>1177.9809757661696</c:v>
                </c:pt>
                <c:pt idx="1">
                  <c:v>934.11823400481057</c:v>
                </c:pt>
              </c:numCache>
            </c:numRef>
          </c:val>
          <c:extLst>
            <c:ext xmlns:c16="http://schemas.microsoft.com/office/drawing/2014/chart" uri="{C3380CC4-5D6E-409C-BE32-E72D297353CC}">
              <c16:uniqueId val="{00000000-89AF-4AB6-8095-CCAF11C91C0E}"/>
            </c:ext>
          </c:extLst>
        </c:ser>
        <c:ser>
          <c:idx val="1"/>
          <c:order val="1"/>
          <c:tx>
            <c:strRef>
              <c:f>'Figures for Ethernet Optics rep'!$C$365</c:f>
              <c:strCache>
                <c:ptCount val="1"/>
                <c:pt idx="0">
                  <c:v>100G</c:v>
                </c:pt>
              </c:strCache>
            </c:strRef>
          </c:tx>
          <c:spPr>
            <a:solidFill>
              <a:schemeClr val="accent2"/>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rep'!$D$365:$N$365</c:f>
              <c:numCache>
                <c:formatCode>_("$"* #,##0_);_("$"* \(#,##0\);_("$"* "-"??_);_(@_)</c:formatCode>
                <c:ptCount val="11"/>
                <c:pt idx="0">
                  <c:v>2155.6052671051739</c:v>
                </c:pt>
                <c:pt idx="1">
                  <c:v>1718.2936951694035</c:v>
                </c:pt>
              </c:numCache>
            </c:numRef>
          </c:val>
          <c:extLst>
            <c:ext xmlns:c16="http://schemas.microsoft.com/office/drawing/2014/chart" uri="{C3380CC4-5D6E-409C-BE32-E72D297353CC}">
              <c16:uniqueId val="{00000001-89AF-4AB6-8095-CCAF11C91C0E}"/>
            </c:ext>
          </c:extLst>
        </c:ser>
        <c:ser>
          <c:idx val="2"/>
          <c:order val="2"/>
          <c:tx>
            <c:strRef>
              <c:f>'Figures for Ethernet Optics rep'!$C$366</c:f>
              <c:strCache>
                <c:ptCount val="1"/>
                <c:pt idx="0">
                  <c:v>200G</c:v>
                </c:pt>
              </c:strCache>
            </c:strRef>
          </c:tx>
          <c:spPr>
            <a:solidFill>
              <a:schemeClr val="accent3"/>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rep'!$D$366:$N$366</c:f>
              <c:numCache>
                <c:formatCode>_("$"* #,##0_);_("$"* \(#,##0\);_("$"* "-"??_);_(@_)</c:formatCode>
                <c:ptCount val="11"/>
                <c:pt idx="0">
                  <c:v>1.1000000000000001</c:v>
                </c:pt>
                <c:pt idx="1">
                  <c:v>6.0945</c:v>
                </c:pt>
              </c:numCache>
            </c:numRef>
          </c:val>
          <c:extLst>
            <c:ext xmlns:c16="http://schemas.microsoft.com/office/drawing/2014/chart" uri="{C3380CC4-5D6E-409C-BE32-E72D297353CC}">
              <c16:uniqueId val="{00000002-89AF-4AB6-8095-CCAF11C91C0E}"/>
            </c:ext>
          </c:extLst>
        </c:ser>
        <c:ser>
          <c:idx val="3"/>
          <c:order val="3"/>
          <c:tx>
            <c:strRef>
              <c:f>'Figures for Ethernet Optics rep'!$C$367</c:f>
              <c:strCache>
                <c:ptCount val="1"/>
                <c:pt idx="0">
                  <c:v>400G</c:v>
                </c:pt>
              </c:strCache>
            </c:strRef>
          </c:tx>
          <c:spPr>
            <a:solidFill>
              <a:schemeClr val="accent4"/>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rep'!$D$367:$N$367</c:f>
              <c:numCache>
                <c:formatCode>_("$"* #,##0_);_("$"* \(#,##0\);_("$"* "-"??_);_(@_)</c:formatCode>
                <c:ptCount val="11"/>
                <c:pt idx="0">
                  <c:v>49.212000000000003</c:v>
                </c:pt>
                <c:pt idx="1">
                  <c:v>123.96396969718188</c:v>
                </c:pt>
              </c:numCache>
            </c:numRef>
          </c:val>
          <c:extLst>
            <c:ext xmlns:c16="http://schemas.microsoft.com/office/drawing/2014/chart" uri="{C3380CC4-5D6E-409C-BE32-E72D297353CC}">
              <c16:uniqueId val="{00000003-89AF-4AB6-8095-CCAF11C91C0E}"/>
            </c:ext>
          </c:extLst>
        </c:ser>
        <c:ser>
          <c:idx val="4"/>
          <c:order val="4"/>
          <c:tx>
            <c:strRef>
              <c:f>'Figures for Ethernet Optics rep'!$C$368</c:f>
              <c:strCache>
                <c:ptCount val="1"/>
                <c:pt idx="0">
                  <c:v>800G</c:v>
                </c:pt>
              </c:strCache>
            </c:strRef>
          </c:tx>
          <c:spPr>
            <a:solidFill>
              <a:schemeClr val="accent5"/>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rep'!$D$368:$N$368</c:f>
              <c:numCache>
                <c:formatCode>_("$"* #,##0_);_("$"* \(#,##0\);_("$"* "-"??_);_(@_)</c:formatCode>
                <c:ptCount val="11"/>
                <c:pt idx="0">
                  <c:v>0</c:v>
                </c:pt>
                <c:pt idx="1">
                  <c:v>0</c:v>
                </c:pt>
              </c:numCache>
            </c:numRef>
          </c:val>
          <c:extLst>
            <c:ext xmlns:c16="http://schemas.microsoft.com/office/drawing/2014/chart" uri="{C3380CC4-5D6E-409C-BE32-E72D297353CC}">
              <c16:uniqueId val="{00000004-89AF-4AB6-8095-CCAF11C91C0E}"/>
            </c:ext>
          </c:extLst>
        </c:ser>
        <c:ser>
          <c:idx val="5"/>
          <c:order val="5"/>
          <c:tx>
            <c:strRef>
              <c:f>'Figures for Ethernet Optics rep'!$C$369</c:f>
              <c:strCache>
                <c:ptCount val="1"/>
                <c:pt idx="0">
                  <c:v>1.6T</c:v>
                </c:pt>
              </c:strCache>
            </c:strRef>
          </c:tx>
          <c:spPr>
            <a:solidFill>
              <a:schemeClr val="accent6"/>
            </a:solidFill>
            <a:ln>
              <a:noFill/>
            </a:ln>
            <a:effectLst/>
          </c:spPr>
          <c:invertIfNegative val="0"/>
          <c:cat>
            <c:numRef>
              <c:f>'Figures for Ethernet Optics rep'!$D$358:$N$358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rep'!$D$369:$N$369</c:f>
              <c:numCache>
                <c:formatCode>_("$"* #,##0_);_("$"* \(#,##0\);_("$"* "-"??_);_(@_)</c:formatCode>
                <c:ptCount val="11"/>
                <c:pt idx="0">
                  <c:v>0</c:v>
                </c:pt>
                <c:pt idx="1">
                  <c:v>0</c:v>
                </c:pt>
              </c:numCache>
            </c:numRef>
          </c:val>
          <c:extLst>
            <c:ext xmlns:c16="http://schemas.microsoft.com/office/drawing/2014/chart" uri="{C3380CC4-5D6E-409C-BE32-E72D297353CC}">
              <c16:uniqueId val="{00000005-89AF-4AB6-8095-CCAF11C91C0E}"/>
            </c:ext>
          </c:extLst>
        </c:ser>
        <c:dLbls>
          <c:showLegendKey val="0"/>
          <c:showVal val="0"/>
          <c:showCatName val="0"/>
          <c:showSerName val="0"/>
          <c:showPercent val="0"/>
          <c:showBubbleSize val="0"/>
        </c:dLbls>
        <c:gapWidth val="150"/>
        <c:overlap val="100"/>
        <c:axId val="132342144"/>
        <c:axId val="132343680"/>
      </c:barChart>
      <c:catAx>
        <c:axId val="13234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43680"/>
        <c:crosses val="autoZero"/>
        <c:auto val="1"/>
        <c:lblAlgn val="ctr"/>
        <c:lblOffset val="100"/>
        <c:noMultiLvlLbl val="0"/>
      </c:catAx>
      <c:valAx>
        <c:axId val="13234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a:t>
                </a:r>
                <a:r>
                  <a:rPr lang="en-US" baseline="0"/>
                  <a:t> ($M)</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42144"/>
        <c:crosses val="autoZero"/>
        <c:crossBetween val="between"/>
      </c:valAx>
      <c:spPr>
        <a:noFill/>
        <a:ln>
          <a:noFill/>
        </a:ln>
        <a:effectLst/>
      </c:spPr>
    </c:plotArea>
    <c:legend>
      <c:legendPos val="t"/>
      <c:layout>
        <c:manualLayout>
          <c:xMode val="edge"/>
          <c:yMode val="edge"/>
          <c:x val="0.18000678040244969"/>
          <c:y val="9.7222222222222224E-2"/>
          <c:w val="0.41196070545273039"/>
          <c:h val="0.21701443569553805"/>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'Figures for Ethernet Optics rep'!$C$285</c:f>
              <c:strCache>
                <c:ptCount val="1"/>
                <c:pt idx="0">
                  <c:v>40G</c:v>
                </c:pt>
              </c:strCache>
            </c:strRef>
          </c:tx>
          <c:spPr>
            <a:solidFill>
              <a:schemeClr val="accent1"/>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rep'!$D$285:$N$285</c:f>
              <c:numCache>
                <c:formatCode>_-* #,##0_-;\-* #,##0_-;_-* "-"??_-;_-@_-</c:formatCode>
                <c:ptCount val="11"/>
                <c:pt idx="0">
                  <c:v>2155782.3775499999</c:v>
                </c:pt>
                <c:pt idx="1">
                  <c:v>2013956.4999999998</c:v>
                </c:pt>
              </c:numCache>
            </c:numRef>
          </c:val>
          <c:extLst>
            <c:ext xmlns:c16="http://schemas.microsoft.com/office/drawing/2014/chart" uri="{C3380CC4-5D6E-409C-BE32-E72D297353CC}">
              <c16:uniqueId val="{00000000-2B6F-4EC0-A5D5-D34C7891207C}"/>
            </c:ext>
          </c:extLst>
        </c:ser>
        <c:ser>
          <c:idx val="1"/>
          <c:order val="1"/>
          <c:tx>
            <c:strRef>
              <c:f>'Figures for Ethernet Optics rep'!$C$286</c:f>
              <c:strCache>
                <c:ptCount val="1"/>
                <c:pt idx="0">
                  <c:v>100G</c:v>
                </c:pt>
              </c:strCache>
            </c:strRef>
          </c:tx>
          <c:spPr>
            <a:solidFill>
              <a:schemeClr val="accent2"/>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rep'!$D$286:$N$286</c:f>
              <c:numCache>
                <c:formatCode>_-* #,##0_-;\-* #,##0_-;_-* "-"??_-;_-@_-</c:formatCode>
                <c:ptCount val="11"/>
                <c:pt idx="0">
                  <c:v>5563468.145518207</c:v>
                </c:pt>
                <c:pt idx="1">
                  <c:v>7073430.8299999991</c:v>
                </c:pt>
              </c:numCache>
            </c:numRef>
          </c:val>
          <c:extLst>
            <c:ext xmlns:c16="http://schemas.microsoft.com/office/drawing/2014/chart" uri="{C3380CC4-5D6E-409C-BE32-E72D297353CC}">
              <c16:uniqueId val="{00000001-2B6F-4EC0-A5D5-D34C7891207C}"/>
            </c:ext>
          </c:extLst>
        </c:ser>
        <c:ser>
          <c:idx val="2"/>
          <c:order val="2"/>
          <c:tx>
            <c:strRef>
              <c:f>'Figures for Ethernet Optics rep'!$C$287</c:f>
              <c:strCache>
                <c:ptCount val="1"/>
                <c:pt idx="0">
                  <c:v>200G</c:v>
                </c:pt>
              </c:strCache>
            </c:strRef>
          </c:tx>
          <c:spPr>
            <a:solidFill>
              <a:schemeClr val="accent3"/>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rep'!$D$287:$N$287</c:f>
              <c:numCache>
                <c:formatCode>_-* #,##0_-;\-* #,##0_-;_-* "-"??_-;_-@_-</c:formatCode>
                <c:ptCount val="11"/>
                <c:pt idx="0">
                  <c:v>1000</c:v>
                </c:pt>
                <c:pt idx="1">
                  <c:v>11072</c:v>
                </c:pt>
              </c:numCache>
            </c:numRef>
          </c:val>
          <c:extLst>
            <c:ext xmlns:c16="http://schemas.microsoft.com/office/drawing/2014/chart" uri="{C3380CC4-5D6E-409C-BE32-E72D297353CC}">
              <c16:uniqueId val="{00000002-2B6F-4EC0-A5D5-D34C7891207C}"/>
            </c:ext>
          </c:extLst>
        </c:ser>
        <c:ser>
          <c:idx val="3"/>
          <c:order val="3"/>
          <c:tx>
            <c:strRef>
              <c:f>'Figures for Ethernet Optics rep'!$C$288</c:f>
              <c:strCache>
                <c:ptCount val="1"/>
                <c:pt idx="0">
                  <c:v>400G</c:v>
                </c:pt>
              </c:strCache>
            </c:strRef>
          </c:tx>
          <c:spPr>
            <a:solidFill>
              <a:schemeClr val="accent4"/>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rep'!$D$288:$N$288</c:f>
              <c:numCache>
                <c:formatCode>_-* #,##0_-;\-* #,##0_-;_-* "-"??_-;_-@_-</c:formatCode>
                <c:ptCount val="11"/>
                <c:pt idx="0">
                  <c:v>38100</c:v>
                </c:pt>
                <c:pt idx="1">
                  <c:v>145201.52527472528</c:v>
                </c:pt>
              </c:numCache>
            </c:numRef>
          </c:val>
          <c:extLst>
            <c:ext xmlns:c16="http://schemas.microsoft.com/office/drawing/2014/chart" uri="{C3380CC4-5D6E-409C-BE32-E72D297353CC}">
              <c16:uniqueId val="{00000003-2B6F-4EC0-A5D5-D34C7891207C}"/>
            </c:ext>
          </c:extLst>
        </c:ser>
        <c:ser>
          <c:idx val="4"/>
          <c:order val="4"/>
          <c:tx>
            <c:strRef>
              <c:f>'Figures for Ethernet Optics rep'!$C$289</c:f>
              <c:strCache>
                <c:ptCount val="1"/>
                <c:pt idx="0">
                  <c:v>800G</c:v>
                </c:pt>
              </c:strCache>
            </c:strRef>
          </c:tx>
          <c:spPr>
            <a:solidFill>
              <a:schemeClr val="accent5"/>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rep'!$D$289:$N$289</c:f>
              <c:numCache>
                <c:formatCode>_-* #,##0_-;\-* #,##0_-;_-* "-"??_-;_-@_-</c:formatCode>
                <c:ptCount val="11"/>
                <c:pt idx="0">
                  <c:v>0</c:v>
                </c:pt>
                <c:pt idx="1">
                  <c:v>0</c:v>
                </c:pt>
              </c:numCache>
            </c:numRef>
          </c:val>
          <c:extLst>
            <c:ext xmlns:c16="http://schemas.microsoft.com/office/drawing/2014/chart" uri="{C3380CC4-5D6E-409C-BE32-E72D297353CC}">
              <c16:uniqueId val="{00000004-2B6F-4EC0-A5D5-D34C7891207C}"/>
            </c:ext>
          </c:extLst>
        </c:ser>
        <c:ser>
          <c:idx val="5"/>
          <c:order val="5"/>
          <c:tx>
            <c:strRef>
              <c:f>'Figures for Ethernet Optics rep'!$C$290</c:f>
              <c:strCache>
                <c:ptCount val="1"/>
                <c:pt idx="0">
                  <c:v>1.6T</c:v>
                </c:pt>
              </c:strCache>
            </c:strRef>
          </c:tx>
          <c:spPr>
            <a:solidFill>
              <a:schemeClr val="accent6"/>
            </a:solidFill>
            <a:ln>
              <a:noFill/>
            </a:ln>
            <a:effectLst/>
          </c:spPr>
          <c:invertIfNegative val="0"/>
          <c:cat>
            <c:numRef>
              <c:f>'Figures for Ethernet Optics rep'!$D$284:$N$284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rep'!$D$290:$N$290</c:f>
              <c:numCache>
                <c:formatCode>_-* #,##0_-;\-* #,##0_-;_-* "-"??_-;_-@_-</c:formatCode>
                <c:ptCount val="11"/>
                <c:pt idx="0">
                  <c:v>0</c:v>
                </c:pt>
                <c:pt idx="1">
                  <c:v>0</c:v>
                </c:pt>
              </c:numCache>
            </c:numRef>
          </c:val>
          <c:extLst>
            <c:ext xmlns:c16="http://schemas.microsoft.com/office/drawing/2014/chart" uri="{C3380CC4-5D6E-409C-BE32-E72D297353CC}">
              <c16:uniqueId val="{00000005-2B6F-4EC0-A5D5-D34C7891207C}"/>
            </c:ext>
          </c:extLst>
        </c:ser>
        <c:dLbls>
          <c:showLegendKey val="0"/>
          <c:showVal val="0"/>
          <c:showCatName val="0"/>
          <c:showSerName val="0"/>
          <c:showPercent val="0"/>
          <c:showBubbleSize val="0"/>
        </c:dLbls>
        <c:gapWidth val="150"/>
        <c:overlap val="100"/>
        <c:axId val="132403968"/>
        <c:axId val="132405504"/>
      </c:barChart>
      <c:catAx>
        <c:axId val="13240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05504"/>
        <c:crosses val="autoZero"/>
        <c:auto val="1"/>
        <c:lblAlgn val="ctr"/>
        <c:lblOffset val="100"/>
        <c:noMultiLvlLbl val="0"/>
      </c:catAx>
      <c:valAx>
        <c:axId val="13240550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03968"/>
        <c:crosses val="autoZero"/>
        <c:crossBetween val="between"/>
      </c:valAx>
      <c:spPr>
        <a:noFill/>
        <a:ln>
          <a:noFill/>
        </a:ln>
        <a:effectLst/>
      </c:spPr>
    </c:plotArea>
    <c:legend>
      <c:legendPos val="t"/>
      <c:layout>
        <c:manualLayout>
          <c:xMode val="edge"/>
          <c:yMode val="edge"/>
          <c:x val="0.22110958005249343"/>
          <c:y val="0.14856481481481482"/>
          <c:w val="0.31055861767279097"/>
          <c:h val="0.1799773986585010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'Figures for Ethernet Optics rep'!$C$294</c:f>
              <c:strCache>
                <c:ptCount val="1"/>
                <c:pt idx="0">
                  <c:v>40G</c:v>
                </c:pt>
              </c:strCache>
            </c:strRef>
          </c:tx>
          <c:spPr>
            <a:solidFill>
              <a:schemeClr val="accent1"/>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rep'!$D$294:$N$294</c:f>
              <c:numCache>
                <c:formatCode>_("$"* #,##0_);_("$"* \(#,##0\);_("$"* "-"??_);_(@_)</c:formatCode>
                <c:ptCount val="11"/>
                <c:pt idx="0">
                  <c:v>360.06765351306177</c:v>
                </c:pt>
                <c:pt idx="1">
                  <c:v>333.77969539626685</c:v>
                </c:pt>
              </c:numCache>
            </c:numRef>
          </c:val>
          <c:extLst>
            <c:ext xmlns:c16="http://schemas.microsoft.com/office/drawing/2014/chart" uri="{C3380CC4-5D6E-409C-BE32-E72D297353CC}">
              <c16:uniqueId val="{00000000-4EAE-43BE-A230-2F90B3D5C6FF}"/>
            </c:ext>
          </c:extLst>
        </c:ser>
        <c:ser>
          <c:idx val="1"/>
          <c:order val="1"/>
          <c:tx>
            <c:strRef>
              <c:f>'Figures for Ethernet Optics rep'!$C$295</c:f>
              <c:strCache>
                <c:ptCount val="1"/>
                <c:pt idx="0">
                  <c:v>100G</c:v>
                </c:pt>
              </c:strCache>
            </c:strRef>
          </c:tx>
          <c:spPr>
            <a:solidFill>
              <a:schemeClr val="accent2"/>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rep'!$D$295:$N$295</c:f>
              <c:numCache>
                <c:formatCode>_("$"* #,##0_);_("$"* \(#,##0\);_("$"* "-"??_);_(@_)</c:formatCode>
                <c:ptCount val="11"/>
                <c:pt idx="0">
                  <c:v>1759.7492989149343</c:v>
                </c:pt>
                <c:pt idx="1">
                  <c:v>1339.7092262994704</c:v>
                </c:pt>
              </c:numCache>
            </c:numRef>
          </c:val>
          <c:extLst>
            <c:ext xmlns:c16="http://schemas.microsoft.com/office/drawing/2014/chart" uri="{C3380CC4-5D6E-409C-BE32-E72D297353CC}">
              <c16:uniqueId val="{00000001-4EAE-43BE-A230-2F90B3D5C6FF}"/>
            </c:ext>
          </c:extLst>
        </c:ser>
        <c:ser>
          <c:idx val="2"/>
          <c:order val="2"/>
          <c:tx>
            <c:strRef>
              <c:f>'Figures for Ethernet Optics rep'!$C$296</c:f>
              <c:strCache>
                <c:ptCount val="1"/>
                <c:pt idx="0">
                  <c:v>200G</c:v>
                </c:pt>
              </c:strCache>
            </c:strRef>
          </c:tx>
          <c:spPr>
            <a:solidFill>
              <a:schemeClr val="accent3"/>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rep'!$D$296:$N$296</c:f>
              <c:numCache>
                <c:formatCode>_("$"* #,##0_);_("$"* \(#,##0\);_("$"* "-"??_);_(@_)</c:formatCode>
                <c:ptCount val="11"/>
                <c:pt idx="0">
                  <c:v>1.1000000000000001</c:v>
                </c:pt>
                <c:pt idx="1">
                  <c:v>6.0945</c:v>
                </c:pt>
              </c:numCache>
            </c:numRef>
          </c:val>
          <c:extLst>
            <c:ext xmlns:c16="http://schemas.microsoft.com/office/drawing/2014/chart" uri="{C3380CC4-5D6E-409C-BE32-E72D297353CC}">
              <c16:uniqueId val="{00000002-4EAE-43BE-A230-2F90B3D5C6FF}"/>
            </c:ext>
          </c:extLst>
        </c:ser>
        <c:ser>
          <c:idx val="3"/>
          <c:order val="3"/>
          <c:tx>
            <c:strRef>
              <c:f>'Figures for Ethernet Optics rep'!$C$297</c:f>
              <c:strCache>
                <c:ptCount val="1"/>
                <c:pt idx="0">
                  <c:v>400G</c:v>
                </c:pt>
              </c:strCache>
            </c:strRef>
          </c:tx>
          <c:spPr>
            <a:solidFill>
              <a:schemeClr val="accent4"/>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rep'!$D$297:$N$297</c:f>
              <c:numCache>
                <c:formatCode>_("$"* #,##0_);_("$"* \(#,##0\);_("$"* "-"??_);_(@_)</c:formatCode>
                <c:ptCount val="11"/>
                <c:pt idx="0">
                  <c:v>42.012</c:v>
                </c:pt>
                <c:pt idx="1">
                  <c:v>114.35004538678189</c:v>
                </c:pt>
              </c:numCache>
            </c:numRef>
          </c:val>
          <c:extLst>
            <c:ext xmlns:c16="http://schemas.microsoft.com/office/drawing/2014/chart" uri="{C3380CC4-5D6E-409C-BE32-E72D297353CC}">
              <c16:uniqueId val="{00000003-4EAE-43BE-A230-2F90B3D5C6FF}"/>
            </c:ext>
          </c:extLst>
        </c:ser>
        <c:ser>
          <c:idx val="4"/>
          <c:order val="4"/>
          <c:tx>
            <c:strRef>
              <c:f>'Figures for Ethernet Optics rep'!$C$298</c:f>
              <c:strCache>
                <c:ptCount val="1"/>
                <c:pt idx="0">
                  <c:v>800G</c:v>
                </c:pt>
              </c:strCache>
            </c:strRef>
          </c:tx>
          <c:spPr>
            <a:solidFill>
              <a:schemeClr val="accent5"/>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rep'!$D$298:$N$298</c:f>
              <c:numCache>
                <c:formatCode>_("$"* #,##0_);_("$"* \(#,##0\);_("$"* "-"??_);_(@_)</c:formatCode>
                <c:ptCount val="11"/>
                <c:pt idx="0">
                  <c:v>0</c:v>
                </c:pt>
                <c:pt idx="1">
                  <c:v>0</c:v>
                </c:pt>
              </c:numCache>
            </c:numRef>
          </c:val>
          <c:extLst>
            <c:ext xmlns:c16="http://schemas.microsoft.com/office/drawing/2014/chart" uri="{C3380CC4-5D6E-409C-BE32-E72D297353CC}">
              <c16:uniqueId val="{00000004-4EAE-43BE-A230-2F90B3D5C6FF}"/>
            </c:ext>
          </c:extLst>
        </c:ser>
        <c:ser>
          <c:idx val="5"/>
          <c:order val="5"/>
          <c:tx>
            <c:strRef>
              <c:f>'Figures for Ethernet Optics rep'!$C$299</c:f>
              <c:strCache>
                <c:ptCount val="1"/>
                <c:pt idx="0">
                  <c:v>1.6T</c:v>
                </c:pt>
              </c:strCache>
            </c:strRef>
          </c:tx>
          <c:spPr>
            <a:solidFill>
              <a:schemeClr val="accent6"/>
            </a:solidFill>
            <a:ln>
              <a:noFill/>
            </a:ln>
            <a:effectLst/>
          </c:spPr>
          <c:invertIfNegative val="0"/>
          <c:cat>
            <c:numRef>
              <c:f>'Figures for Ethernet Optics rep'!$D$293:$N$293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rep'!$D$299:$N$299</c:f>
              <c:numCache>
                <c:formatCode>_("$"* #,##0_);_("$"* \(#,##0\);_("$"* "-"??_);_(@_)</c:formatCode>
                <c:ptCount val="11"/>
                <c:pt idx="0">
                  <c:v>0</c:v>
                </c:pt>
                <c:pt idx="1">
                  <c:v>0</c:v>
                </c:pt>
              </c:numCache>
            </c:numRef>
          </c:val>
          <c:extLst>
            <c:ext xmlns:c16="http://schemas.microsoft.com/office/drawing/2014/chart" uri="{C3380CC4-5D6E-409C-BE32-E72D297353CC}">
              <c16:uniqueId val="{00000005-4EAE-43BE-A230-2F90B3D5C6FF}"/>
            </c:ext>
          </c:extLst>
        </c:ser>
        <c:dLbls>
          <c:showLegendKey val="0"/>
          <c:showVal val="0"/>
          <c:showCatName val="0"/>
          <c:showSerName val="0"/>
          <c:showPercent val="0"/>
          <c:showBubbleSize val="0"/>
        </c:dLbls>
        <c:gapWidth val="150"/>
        <c:overlap val="100"/>
        <c:axId val="132473984"/>
        <c:axId val="132475520"/>
      </c:barChart>
      <c:catAx>
        <c:axId val="13247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75520"/>
        <c:crosses val="autoZero"/>
        <c:auto val="1"/>
        <c:lblAlgn val="ctr"/>
        <c:lblOffset val="100"/>
        <c:noMultiLvlLbl val="0"/>
      </c:catAx>
      <c:valAx>
        <c:axId val="1324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473984"/>
        <c:crosses val="autoZero"/>
        <c:crossBetween val="between"/>
        <c:majorUnit val="2000"/>
      </c:valAx>
      <c:spPr>
        <a:noFill/>
        <a:ln>
          <a:noFill/>
        </a:ln>
        <a:effectLst/>
      </c:spPr>
    </c:plotArea>
    <c:legend>
      <c:legendPos val="t"/>
      <c:layout>
        <c:manualLayout>
          <c:xMode val="edge"/>
          <c:yMode val="edge"/>
          <c:x val="0.20444291338582676"/>
          <c:y val="8.943135027659796E-2"/>
          <c:w val="0.47444750656167978"/>
          <c:h val="0.29562463963135127"/>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'Figures for Ethernet Optics rep'!$C$245</c:f>
              <c:strCache>
                <c:ptCount val="1"/>
                <c:pt idx="0">
                  <c:v>1G</c:v>
                </c:pt>
              </c:strCache>
            </c:strRef>
          </c:tx>
          <c:spPr>
            <a:solidFill>
              <a:schemeClr val="accent1"/>
            </a:solidFill>
            <a:ln>
              <a:noFill/>
            </a:ln>
            <a:effectLst/>
          </c:spPr>
          <c:invertIfNegative val="0"/>
          <c:cat>
            <c:numRef>
              <c:f>'Figures for Ethernet Optics rep'!$D$244:$N$244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rep'!$D$245:$N$245</c:f>
              <c:numCache>
                <c:formatCode>_-* #,##0_-;\-* #,##0_-;_-* "-"??_-;_-@_-</c:formatCode>
                <c:ptCount val="11"/>
                <c:pt idx="0">
                  <c:v>2984817.7500000005</c:v>
                </c:pt>
                <c:pt idx="1">
                  <c:v>2565172.3800000008</c:v>
                </c:pt>
              </c:numCache>
            </c:numRef>
          </c:val>
          <c:extLst>
            <c:ext xmlns:c16="http://schemas.microsoft.com/office/drawing/2014/chart" uri="{C3380CC4-5D6E-409C-BE32-E72D297353CC}">
              <c16:uniqueId val="{00000000-FBB8-4438-89D1-F33FE79BE747}"/>
            </c:ext>
          </c:extLst>
        </c:ser>
        <c:ser>
          <c:idx val="1"/>
          <c:order val="1"/>
          <c:tx>
            <c:strRef>
              <c:f>'Figures for Ethernet Optics rep'!$C$246</c:f>
              <c:strCache>
                <c:ptCount val="1"/>
                <c:pt idx="0">
                  <c:v>10G</c:v>
                </c:pt>
              </c:strCache>
            </c:strRef>
          </c:tx>
          <c:spPr>
            <a:solidFill>
              <a:schemeClr val="accent2"/>
            </a:solidFill>
            <a:ln>
              <a:noFill/>
            </a:ln>
            <a:effectLst/>
          </c:spPr>
          <c:invertIfNegative val="0"/>
          <c:cat>
            <c:numRef>
              <c:f>'Figures for Ethernet Optics rep'!$D$244:$N$244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rep'!$D$246:$N$246</c:f>
              <c:numCache>
                <c:formatCode>_-* #,##0_-;\-* #,##0_-;_-* "-"??_-;_-@_-</c:formatCode>
                <c:ptCount val="11"/>
                <c:pt idx="0">
                  <c:v>2514519.37</c:v>
                </c:pt>
                <c:pt idx="1">
                  <c:v>1855139.1</c:v>
                </c:pt>
              </c:numCache>
            </c:numRef>
          </c:val>
          <c:extLst>
            <c:ext xmlns:c16="http://schemas.microsoft.com/office/drawing/2014/chart" uri="{C3380CC4-5D6E-409C-BE32-E72D297353CC}">
              <c16:uniqueId val="{00000001-FBB8-4438-89D1-F33FE79BE747}"/>
            </c:ext>
          </c:extLst>
        </c:ser>
        <c:ser>
          <c:idx val="2"/>
          <c:order val="2"/>
          <c:tx>
            <c:strRef>
              <c:f>'Figures for Ethernet Optics rep'!$C$247</c:f>
              <c:strCache>
                <c:ptCount val="1"/>
                <c:pt idx="0">
                  <c:v>100G</c:v>
                </c:pt>
              </c:strCache>
            </c:strRef>
          </c:tx>
          <c:spPr>
            <a:solidFill>
              <a:schemeClr val="accent3"/>
            </a:solidFill>
            <a:ln>
              <a:noFill/>
            </a:ln>
            <a:effectLst/>
          </c:spPr>
          <c:invertIfNegative val="0"/>
          <c:cat>
            <c:numRef>
              <c:f>'Figures for Ethernet Optics rep'!$D$244:$N$244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rep'!$D$247:$N$247</c:f>
              <c:numCache>
                <c:formatCode>_-* #,##0_-;\-* #,##0_-;_-* "-"??_-;_-@_-</c:formatCode>
                <c:ptCount val="11"/>
                <c:pt idx="0">
                  <c:v>285370.67529411765</c:v>
                </c:pt>
                <c:pt idx="1">
                  <c:v>395516.666141472</c:v>
                </c:pt>
              </c:numCache>
            </c:numRef>
          </c:val>
          <c:extLst>
            <c:ext xmlns:c16="http://schemas.microsoft.com/office/drawing/2014/chart" uri="{C3380CC4-5D6E-409C-BE32-E72D297353CC}">
              <c16:uniqueId val="{00000002-FBB8-4438-89D1-F33FE79BE747}"/>
            </c:ext>
          </c:extLst>
        </c:ser>
        <c:ser>
          <c:idx val="3"/>
          <c:order val="3"/>
          <c:tx>
            <c:strRef>
              <c:f>'Figures for Ethernet Optics rep'!$C$248</c:f>
              <c:strCache>
                <c:ptCount val="1"/>
                <c:pt idx="0">
                  <c:v>400G</c:v>
                </c:pt>
              </c:strCache>
            </c:strRef>
          </c:tx>
          <c:spPr>
            <a:solidFill>
              <a:schemeClr val="accent4"/>
            </a:solidFill>
            <a:ln>
              <a:noFill/>
            </a:ln>
            <a:effectLst/>
          </c:spPr>
          <c:invertIfNegative val="0"/>
          <c:cat>
            <c:numRef>
              <c:f>'Figures for Ethernet Optics rep'!$D$244:$N$244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rep'!$D$248:$N$248</c:f>
              <c:numCache>
                <c:formatCode>_-* #,##0_-;\-* #,##0_-;_-* "-"??_-;_-@_-</c:formatCode>
                <c:ptCount val="11"/>
                <c:pt idx="0">
                  <c:v>900</c:v>
                </c:pt>
                <c:pt idx="1">
                  <c:v>1454.101098901099</c:v>
                </c:pt>
              </c:numCache>
            </c:numRef>
          </c:val>
          <c:extLst>
            <c:ext xmlns:c16="http://schemas.microsoft.com/office/drawing/2014/chart" uri="{C3380CC4-5D6E-409C-BE32-E72D297353CC}">
              <c16:uniqueId val="{00000003-FBB8-4438-89D1-F33FE79BE747}"/>
            </c:ext>
          </c:extLst>
        </c:ser>
        <c:ser>
          <c:idx val="4"/>
          <c:order val="4"/>
          <c:tx>
            <c:strRef>
              <c:f>'Figures for Ethernet Optics rep'!$C$249</c:f>
              <c:strCache>
                <c:ptCount val="1"/>
                <c:pt idx="0">
                  <c:v>800G</c:v>
                </c:pt>
              </c:strCache>
            </c:strRef>
          </c:tx>
          <c:spPr>
            <a:solidFill>
              <a:schemeClr val="accent5"/>
            </a:solidFill>
            <a:ln>
              <a:noFill/>
            </a:ln>
            <a:effectLst/>
          </c:spPr>
          <c:invertIfNegative val="0"/>
          <c:cat>
            <c:numRef>
              <c:f>'Figures for Ethernet Optics rep'!$D$244:$N$244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rep'!$D$249:$N$249</c:f>
              <c:numCache>
                <c:formatCode>_-* #,##0_-;\-* #,##0_-;_-* "-"??_-;_-@_-</c:formatCode>
                <c:ptCount val="11"/>
                <c:pt idx="0">
                  <c:v>0</c:v>
                </c:pt>
                <c:pt idx="1">
                  <c:v>0</c:v>
                </c:pt>
              </c:numCache>
            </c:numRef>
          </c:val>
          <c:extLst>
            <c:ext xmlns:c16="http://schemas.microsoft.com/office/drawing/2014/chart" uri="{C3380CC4-5D6E-409C-BE32-E72D297353CC}">
              <c16:uniqueId val="{00000004-FBB8-4438-89D1-F33FE79BE747}"/>
            </c:ext>
          </c:extLst>
        </c:ser>
        <c:dLbls>
          <c:showLegendKey val="0"/>
          <c:showVal val="0"/>
          <c:showCatName val="0"/>
          <c:showSerName val="0"/>
          <c:showPercent val="0"/>
          <c:showBubbleSize val="0"/>
        </c:dLbls>
        <c:gapWidth val="150"/>
        <c:overlap val="100"/>
        <c:axId val="132526464"/>
        <c:axId val="132528000"/>
      </c:barChart>
      <c:catAx>
        <c:axId val="13252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28000"/>
        <c:crosses val="autoZero"/>
        <c:auto val="1"/>
        <c:lblAlgn val="ctr"/>
        <c:lblOffset val="100"/>
        <c:noMultiLvlLbl val="0"/>
      </c:catAx>
      <c:valAx>
        <c:axId val="1325280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2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4514435695539"/>
          <c:y val="5.0247424504773326E-2"/>
          <c:w val="0.82509930008748911"/>
          <c:h val="0.86262634691512463"/>
        </c:manualLayout>
      </c:layout>
      <c:barChart>
        <c:barDir val="col"/>
        <c:grouping val="stacked"/>
        <c:varyColors val="0"/>
        <c:ser>
          <c:idx val="0"/>
          <c:order val="0"/>
          <c:tx>
            <c:strRef>
              <c:f>'Figures for Ethernet Optics rep'!$C$253</c:f>
              <c:strCache>
                <c:ptCount val="1"/>
                <c:pt idx="0">
                  <c:v>1G</c:v>
                </c:pt>
              </c:strCache>
            </c:strRef>
          </c:tx>
          <c:spPr>
            <a:solidFill>
              <a:schemeClr val="accent1"/>
            </a:solidFill>
            <a:ln>
              <a:noFill/>
            </a:ln>
            <a:effectLst/>
          </c:spPr>
          <c:invertIfNegative val="0"/>
          <c:cat>
            <c:numRef>
              <c:f>'Figures for Ethernet Optics rep'!$D$252:$N$252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rep'!$D$253:$N$253</c:f>
              <c:numCache>
                <c:formatCode>_("$"* #,##0_);_("$"* \(#,##0\);_("$"* "-"??_);_(@_)</c:formatCode>
                <c:ptCount val="11"/>
                <c:pt idx="0">
                  <c:v>38.406105019999998</c:v>
                </c:pt>
                <c:pt idx="1">
                  <c:v>23.77211712897817</c:v>
                </c:pt>
              </c:numCache>
            </c:numRef>
          </c:val>
          <c:extLst>
            <c:ext xmlns:c16="http://schemas.microsoft.com/office/drawing/2014/chart" uri="{C3380CC4-5D6E-409C-BE32-E72D297353CC}">
              <c16:uniqueId val="{00000000-F2DE-48C9-A9CF-94AE15168322}"/>
            </c:ext>
          </c:extLst>
        </c:ser>
        <c:ser>
          <c:idx val="1"/>
          <c:order val="1"/>
          <c:tx>
            <c:strRef>
              <c:f>'Figures for Ethernet Optics rep'!$C$254</c:f>
              <c:strCache>
                <c:ptCount val="1"/>
                <c:pt idx="0">
                  <c:v>10G</c:v>
                </c:pt>
              </c:strCache>
            </c:strRef>
          </c:tx>
          <c:spPr>
            <a:solidFill>
              <a:schemeClr val="accent2"/>
            </a:solidFill>
            <a:ln>
              <a:noFill/>
            </a:ln>
            <a:effectLst/>
          </c:spPr>
          <c:invertIfNegative val="0"/>
          <c:cat>
            <c:numRef>
              <c:f>'Figures for Ethernet Optics rep'!$D$252:$N$252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rep'!$D$254:$N$254</c:f>
              <c:numCache>
                <c:formatCode>_("$"* #,##0_);_("$"* \(#,##0\);_("$"* "-"??_);_(@_)</c:formatCode>
                <c:ptCount val="11"/>
                <c:pt idx="0">
                  <c:v>135.6829864771494</c:v>
                </c:pt>
                <c:pt idx="1">
                  <c:v>80.620402475859905</c:v>
                </c:pt>
              </c:numCache>
            </c:numRef>
          </c:val>
          <c:extLst>
            <c:ext xmlns:c16="http://schemas.microsoft.com/office/drawing/2014/chart" uri="{C3380CC4-5D6E-409C-BE32-E72D297353CC}">
              <c16:uniqueId val="{00000001-F2DE-48C9-A9CF-94AE15168322}"/>
            </c:ext>
          </c:extLst>
        </c:ser>
        <c:ser>
          <c:idx val="2"/>
          <c:order val="2"/>
          <c:tx>
            <c:strRef>
              <c:f>'Figures for Ethernet Optics rep'!$C$255</c:f>
              <c:strCache>
                <c:ptCount val="1"/>
                <c:pt idx="0">
                  <c:v>100G</c:v>
                </c:pt>
              </c:strCache>
            </c:strRef>
          </c:tx>
          <c:spPr>
            <a:solidFill>
              <a:schemeClr val="accent3"/>
            </a:solidFill>
            <a:ln>
              <a:noFill/>
            </a:ln>
            <a:effectLst/>
          </c:spPr>
          <c:invertIfNegative val="0"/>
          <c:cat>
            <c:numRef>
              <c:f>'Figures for Ethernet Optics rep'!$D$252:$N$252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rep'!$D$255:$N$255</c:f>
              <c:numCache>
                <c:formatCode>_("$"* #,##0_);_("$"* \(#,##0\);_("$"* "-"??_);_(@_)</c:formatCode>
                <c:ptCount val="11"/>
                <c:pt idx="0">
                  <c:v>324.8260233063321</c:v>
                </c:pt>
                <c:pt idx="1">
                  <c:v>283.72357127097519</c:v>
                </c:pt>
              </c:numCache>
            </c:numRef>
          </c:val>
          <c:extLst>
            <c:ext xmlns:c16="http://schemas.microsoft.com/office/drawing/2014/chart" uri="{C3380CC4-5D6E-409C-BE32-E72D297353CC}">
              <c16:uniqueId val="{00000002-F2DE-48C9-A9CF-94AE15168322}"/>
            </c:ext>
          </c:extLst>
        </c:ser>
        <c:ser>
          <c:idx val="3"/>
          <c:order val="3"/>
          <c:tx>
            <c:strRef>
              <c:f>'Figures for Ethernet Optics rep'!$C$256</c:f>
              <c:strCache>
                <c:ptCount val="1"/>
                <c:pt idx="0">
                  <c:v>400G</c:v>
                </c:pt>
              </c:strCache>
            </c:strRef>
          </c:tx>
          <c:spPr>
            <a:solidFill>
              <a:schemeClr val="accent4"/>
            </a:solidFill>
            <a:ln>
              <a:noFill/>
            </a:ln>
            <a:effectLst/>
          </c:spPr>
          <c:invertIfNegative val="0"/>
          <c:cat>
            <c:numRef>
              <c:f>'Figures for Ethernet Optics rep'!$D$252:$N$252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rep'!$D$256:$N$256</c:f>
              <c:numCache>
                <c:formatCode>_("$"* #,##0_);_("$"* \(#,##0\);_("$"* "-"??_);_(@_)</c:formatCode>
                <c:ptCount val="11"/>
                <c:pt idx="0">
                  <c:v>7.2</c:v>
                </c:pt>
                <c:pt idx="1">
                  <c:v>9.6139243104000016</c:v>
                </c:pt>
              </c:numCache>
            </c:numRef>
          </c:val>
          <c:extLst>
            <c:ext xmlns:c16="http://schemas.microsoft.com/office/drawing/2014/chart" uri="{C3380CC4-5D6E-409C-BE32-E72D297353CC}">
              <c16:uniqueId val="{00000003-F2DE-48C9-A9CF-94AE15168322}"/>
            </c:ext>
          </c:extLst>
        </c:ser>
        <c:ser>
          <c:idx val="4"/>
          <c:order val="4"/>
          <c:tx>
            <c:strRef>
              <c:f>'Figures for Ethernet Optics rep'!$C$257</c:f>
              <c:strCache>
                <c:ptCount val="1"/>
                <c:pt idx="0">
                  <c:v>800G</c:v>
                </c:pt>
              </c:strCache>
            </c:strRef>
          </c:tx>
          <c:spPr>
            <a:solidFill>
              <a:schemeClr val="accent5"/>
            </a:solidFill>
            <a:ln>
              <a:noFill/>
            </a:ln>
            <a:effectLst/>
          </c:spPr>
          <c:invertIfNegative val="0"/>
          <c:cat>
            <c:numRef>
              <c:f>'Figures for Ethernet Optics rep'!$D$252:$N$252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rep'!$D$257:$N$257</c:f>
              <c:numCache>
                <c:formatCode>_("$"* #,##0_);_("$"* \(#,##0\);_("$"* "-"??_);_(@_)</c:formatCode>
                <c:ptCount val="11"/>
                <c:pt idx="0">
                  <c:v>0</c:v>
                </c:pt>
                <c:pt idx="1">
                  <c:v>0</c:v>
                </c:pt>
              </c:numCache>
            </c:numRef>
          </c:val>
          <c:extLst>
            <c:ext xmlns:c16="http://schemas.microsoft.com/office/drawing/2014/chart" uri="{C3380CC4-5D6E-409C-BE32-E72D297353CC}">
              <c16:uniqueId val="{00000004-F2DE-48C9-A9CF-94AE15168322}"/>
            </c:ext>
          </c:extLst>
        </c:ser>
        <c:dLbls>
          <c:showLegendKey val="0"/>
          <c:showVal val="0"/>
          <c:showCatName val="0"/>
          <c:showSerName val="0"/>
          <c:showPercent val="0"/>
          <c:showBubbleSize val="0"/>
        </c:dLbls>
        <c:gapWidth val="150"/>
        <c:overlap val="100"/>
        <c:axId val="132579328"/>
        <c:axId val="132580864"/>
      </c:barChart>
      <c:catAx>
        <c:axId val="13257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80864"/>
        <c:crosses val="autoZero"/>
        <c:auto val="1"/>
        <c:lblAlgn val="ctr"/>
        <c:lblOffset val="100"/>
        <c:noMultiLvlLbl val="0"/>
      </c:catAx>
      <c:valAx>
        <c:axId val="13258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layout>
            <c:manualLayout>
              <c:xMode val="edge"/>
              <c:yMode val="edge"/>
              <c:x val="5.5555555555555558E-3"/>
              <c:y val="0.34793661846702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579328"/>
        <c:crosses val="autoZero"/>
        <c:crossBetween val="between"/>
        <c:majorUnit val="200"/>
      </c:valAx>
      <c:spPr>
        <a:noFill/>
        <a:ln>
          <a:noFill/>
        </a:ln>
        <a:effectLst/>
      </c:spPr>
    </c:plotArea>
    <c:legend>
      <c:legendPos val="b"/>
      <c:layout>
        <c:manualLayout>
          <c:xMode val="edge"/>
          <c:yMode val="edge"/>
          <c:x val="0.16796784776902887"/>
          <c:y val="0.10068476053523398"/>
          <c:w val="0.58628652668416448"/>
          <c:h val="8.189481633934622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'Figures for Ethernet Optics rep'!$C$204</c:f>
              <c:strCache>
                <c:ptCount val="1"/>
                <c:pt idx="0">
                  <c:v>1G</c:v>
                </c:pt>
              </c:strCache>
            </c:strRef>
          </c:tx>
          <c:spPr>
            <a:solidFill>
              <a:schemeClr val="accent1"/>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rep'!$D$204:$N$204</c:f>
              <c:numCache>
                <c:formatCode>_-* #,##0_-;\-* #,##0_-;_-* "-"??_-;_-@_-</c:formatCode>
                <c:ptCount val="11"/>
                <c:pt idx="0">
                  <c:v>11118806.42</c:v>
                </c:pt>
                <c:pt idx="1">
                  <c:v>9539061.620000001</c:v>
                </c:pt>
              </c:numCache>
            </c:numRef>
          </c:val>
          <c:extLst>
            <c:ext xmlns:c16="http://schemas.microsoft.com/office/drawing/2014/chart" uri="{C3380CC4-5D6E-409C-BE32-E72D297353CC}">
              <c16:uniqueId val="{00000000-7524-4228-89FF-24D450C5FB06}"/>
            </c:ext>
          </c:extLst>
        </c:ser>
        <c:ser>
          <c:idx val="1"/>
          <c:order val="1"/>
          <c:tx>
            <c:strRef>
              <c:f>'Figures for Ethernet Optics rep'!$C$205</c:f>
              <c:strCache>
                <c:ptCount val="1"/>
                <c:pt idx="0">
                  <c:v>10G</c:v>
                </c:pt>
              </c:strCache>
            </c:strRef>
          </c:tx>
          <c:spPr>
            <a:solidFill>
              <a:schemeClr val="accent2"/>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rep'!$D$205:$N$205</c:f>
              <c:numCache>
                <c:formatCode>_-* #,##0_-;\-* #,##0_-;_-* "-"??_-;_-@_-</c:formatCode>
                <c:ptCount val="11"/>
                <c:pt idx="0">
                  <c:v>15176562.954181647</c:v>
                </c:pt>
                <c:pt idx="1">
                  <c:v>13674659.950234599</c:v>
                </c:pt>
              </c:numCache>
            </c:numRef>
          </c:val>
          <c:extLst>
            <c:ext xmlns:c16="http://schemas.microsoft.com/office/drawing/2014/chart" uri="{C3380CC4-5D6E-409C-BE32-E72D297353CC}">
              <c16:uniqueId val="{00000001-7524-4228-89FF-24D450C5FB06}"/>
            </c:ext>
          </c:extLst>
        </c:ser>
        <c:ser>
          <c:idx val="2"/>
          <c:order val="2"/>
          <c:tx>
            <c:strRef>
              <c:f>'Figures for Ethernet Optics rep'!$C$206</c:f>
              <c:strCache>
                <c:ptCount val="1"/>
                <c:pt idx="0">
                  <c:v>25G</c:v>
                </c:pt>
              </c:strCache>
            </c:strRef>
          </c:tx>
          <c:spPr>
            <a:solidFill>
              <a:schemeClr val="accent3"/>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rep'!$D$206:$N$206</c:f>
              <c:numCache>
                <c:formatCode>_-* #,##0_-;\-* #,##0_-;_-* "-"??_-;_-@_-</c:formatCode>
                <c:ptCount val="11"/>
                <c:pt idx="0">
                  <c:v>358674.3</c:v>
                </c:pt>
                <c:pt idx="1">
                  <c:v>708366.9</c:v>
                </c:pt>
              </c:numCache>
            </c:numRef>
          </c:val>
          <c:extLst>
            <c:ext xmlns:c16="http://schemas.microsoft.com/office/drawing/2014/chart" uri="{C3380CC4-5D6E-409C-BE32-E72D297353CC}">
              <c16:uniqueId val="{00000002-7524-4228-89FF-24D450C5FB06}"/>
            </c:ext>
          </c:extLst>
        </c:ser>
        <c:ser>
          <c:idx val="3"/>
          <c:order val="3"/>
          <c:tx>
            <c:strRef>
              <c:f>'Figures for Ethernet Optics rep'!$C$207</c:f>
              <c:strCache>
                <c:ptCount val="1"/>
                <c:pt idx="0">
                  <c:v>40G&amp;50G</c:v>
                </c:pt>
              </c:strCache>
            </c:strRef>
          </c:tx>
          <c:spPr>
            <a:solidFill>
              <a:schemeClr val="accent4"/>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rep'!$D$207:$N$207</c:f>
              <c:numCache>
                <c:formatCode>_-* #,##0_-;\-* #,##0_-;_-* "-"??_-;_-@_-</c:formatCode>
                <c:ptCount val="11"/>
                <c:pt idx="0">
                  <c:v>798217.21</c:v>
                </c:pt>
                <c:pt idx="1">
                  <c:v>627803.4</c:v>
                </c:pt>
              </c:numCache>
            </c:numRef>
          </c:val>
          <c:extLst>
            <c:ext xmlns:c16="http://schemas.microsoft.com/office/drawing/2014/chart" uri="{C3380CC4-5D6E-409C-BE32-E72D297353CC}">
              <c16:uniqueId val="{00000003-7524-4228-89FF-24D450C5FB06}"/>
            </c:ext>
          </c:extLst>
        </c:ser>
        <c:ser>
          <c:idx val="4"/>
          <c:order val="4"/>
          <c:tx>
            <c:strRef>
              <c:f>'Figures for Ethernet Optics rep'!$C$208</c:f>
              <c:strCache>
                <c:ptCount val="1"/>
                <c:pt idx="0">
                  <c:v>100G</c:v>
                </c:pt>
              </c:strCache>
            </c:strRef>
          </c:tx>
          <c:spPr>
            <a:solidFill>
              <a:schemeClr val="accent5"/>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rep'!$D$208:$N$208</c:f>
              <c:numCache>
                <c:formatCode>_-* #,##0_-;\-* #,##0_-;_-* "-"??_-;_-@_-</c:formatCode>
                <c:ptCount val="11"/>
                <c:pt idx="0">
                  <c:v>338179.91588235291</c:v>
                </c:pt>
                <c:pt idx="1">
                  <c:v>439394.39500000002</c:v>
                </c:pt>
              </c:numCache>
            </c:numRef>
          </c:val>
          <c:extLst>
            <c:ext xmlns:c16="http://schemas.microsoft.com/office/drawing/2014/chart" uri="{C3380CC4-5D6E-409C-BE32-E72D297353CC}">
              <c16:uniqueId val="{00000004-7524-4228-89FF-24D450C5FB06}"/>
            </c:ext>
          </c:extLst>
        </c:ser>
        <c:ser>
          <c:idx val="5"/>
          <c:order val="5"/>
          <c:tx>
            <c:strRef>
              <c:f>'Figures for Ethernet Optics rep'!$C$209</c:f>
              <c:strCache>
                <c:ptCount val="1"/>
                <c:pt idx="0">
                  <c:v>400G</c:v>
                </c:pt>
              </c:strCache>
            </c:strRef>
          </c:tx>
          <c:spPr>
            <a:solidFill>
              <a:schemeClr val="accent6"/>
            </a:solidFill>
            <a:ln>
              <a:noFill/>
            </a:ln>
            <a:effectLst/>
          </c:spPr>
          <c:invertIfNegative val="0"/>
          <c:cat>
            <c:numRef>
              <c:f>'Figures for Ethernet Optics rep'!$D$203:$N$203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rep'!$D$209:$N$209</c:f>
              <c:numCache>
                <c:formatCode>_-* #,##0_-;\-* #,##0_-;_-* "-"??_-;_-@_-</c:formatCode>
                <c:ptCount val="11"/>
                <c:pt idx="0">
                  <c:v>0</c:v>
                </c:pt>
                <c:pt idx="1">
                  <c:v>0</c:v>
                </c:pt>
              </c:numCache>
            </c:numRef>
          </c:val>
          <c:extLst>
            <c:ext xmlns:c16="http://schemas.microsoft.com/office/drawing/2014/chart" uri="{C3380CC4-5D6E-409C-BE32-E72D297353CC}">
              <c16:uniqueId val="{00000005-7524-4228-89FF-24D450C5FB06}"/>
            </c:ext>
          </c:extLst>
        </c:ser>
        <c:dLbls>
          <c:showLegendKey val="0"/>
          <c:showVal val="0"/>
          <c:showCatName val="0"/>
          <c:showSerName val="0"/>
          <c:showPercent val="0"/>
          <c:showBubbleSize val="0"/>
        </c:dLbls>
        <c:gapWidth val="150"/>
        <c:overlap val="100"/>
        <c:axId val="132624768"/>
        <c:axId val="132626304"/>
      </c:barChart>
      <c:catAx>
        <c:axId val="13262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26304"/>
        <c:crosses val="autoZero"/>
        <c:auto val="1"/>
        <c:lblAlgn val="ctr"/>
        <c:lblOffset val="100"/>
        <c:noMultiLvlLbl val="0"/>
      </c:catAx>
      <c:valAx>
        <c:axId val="13262630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2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5625546806649"/>
          <c:y val="3.497854455505657E-2"/>
          <c:w val="0.82232152230971123"/>
          <c:h val="0.85952333854949048"/>
        </c:manualLayout>
      </c:layout>
      <c:barChart>
        <c:barDir val="col"/>
        <c:grouping val="stacked"/>
        <c:varyColors val="0"/>
        <c:ser>
          <c:idx val="0"/>
          <c:order val="0"/>
          <c:tx>
            <c:strRef>
              <c:f>'Figures for Ethernet Optics rep'!$C$213</c:f>
              <c:strCache>
                <c:ptCount val="1"/>
                <c:pt idx="0">
                  <c:v>1G</c:v>
                </c:pt>
              </c:strCache>
            </c:strRef>
          </c:tx>
          <c:spPr>
            <a:solidFill>
              <a:schemeClr val="accent1"/>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rep'!$D$213:$N$213</c:f>
              <c:numCache>
                <c:formatCode>_("$"* #,##0_);_("$"* \(#,##0\);_("$"* "-"??_);_(@_)</c:formatCode>
                <c:ptCount val="11"/>
                <c:pt idx="0">
                  <c:v>91.625054137600003</c:v>
                </c:pt>
                <c:pt idx="1">
                  <c:v>68.988739810220338</c:v>
                </c:pt>
              </c:numCache>
            </c:numRef>
          </c:val>
          <c:extLst>
            <c:ext xmlns:c16="http://schemas.microsoft.com/office/drawing/2014/chart" uri="{C3380CC4-5D6E-409C-BE32-E72D297353CC}">
              <c16:uniqueId val="{00000000-91F5-423A-AA25-DC8018EC9F1E}"/>
            </c:ext>
          </c:extLst>
        </c:ser>
        <c:ser>
          <c:idx val="1"/>
          <c:order val="1"/>
          <c:tx>
            <c:strRef>
              <c:f>'Figures for Ethernet Optics rep'!$C$214</c:f>
              <c:strCache>
                <c:ptCount val="1"/>
                <c:pt idx="0">
                  <c:v>10G</c:v>
                </c:pt>
              </c:strCache>
            </c:strRef>
          </c:tx>
          <c:spPr>
            <a:solidFill>
              <a:schemeClr val="accent2"/>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rep'!$D$214:$N$214</c:f>
              <c:numCache>
                <c:formatCode>_("$"* #,##0_);_("$"* \(#,##0\);_("$"* "-"??_);_(@_)</c:formatCode>
                <c:ptCount val="11"/>
                <c:pt idx="0">
                  <c:v>270.88289989920747</c:v>
                </c:pt>
                <c:pt idx="1">
                  <c:v>209.01570363949247</c:v>
                </c:pt>
              </c:numCache>
            </c:numRef>
          </c:val>
          <c:extLst>
            <c:ext xmlns:c16="http://schemas.microsoft.com/office/drawing/2014/chart" uri="{C3380CC4-5D6E-409C-BE32-E72D297353CC}">
              <c16:uniqueId val="{00000001-91F5-423A-AA25-DC8018EC9F1E}"/>
            </c:ext>
          </c:extLst>
        </c:ser>
        <c:ser>
          <c:idx val="2"/>
          <c:order val="2"/>
          <c:tx>
            <c:strRef>
              <c:f>'Figures for Ethernet Optics rep'!$C$215</c:f>
              <c:strCache>
                <c:ptCount val="1"/>
                <c:pt idx="0">
                  <c:v>25G</c:v>
                </c:pt>
              </c:strCache>
            </c:strRef>
          </c:tx>
          <c:spPr>
            <a:solidFill>
              <a:schemeClr val="accent3"/>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rep'!$D$215:$N$215</c:f>
              <c:numCache>
                <c:formatCode>_("$"* #,##0_);_("$"* \(#,##0\);_("$"* "-"??_);_(@_)</c:formatCode>
                <c:ptCount val="11"/>
                <c:pt idx="0">
                  <c:v>35.571617158000016</c:v>
                </c:pt>
                <c:pt idx="1">
                  <c:v>48.004970799999988</c:v>
                </c:pt>
              </c:numCache>
            </c:numRef>
          </c:val>
          <c:extLst>
            <c:ext xmlns:c16="http://schemas.microsoft.com/office/drawing/2014/chart" uri="{C3380CC4-5D6E-409C-BE32-E72D297353CC}">
              <c16:uniqueId val="{00000002-91F5-423A-AA25-DC8018EC9F1E}"/>
            </c:ext>
          </c:extLst>
        </c:ser>
        <c:ser>
          <c:idx val="3"/>
          <c:order val="3"/>
          <c:tx>
            <c:strRef>
              <c:f>'Figures for Ethernet Optics rep'!$C$216</c:f>
              <c:strCache>
                <c:ptCount val="1"/>
                <c:pt idx="0">
                  <c:v>40G&amp;50G</c:v>
                </c:pt>
              </c:strCache>
            </c:strRef>
          </c:tx>
          <c:spPr>
            <a:solidFill>
              <a:schemeClr val="accent4"/>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rep'!$D$216:$N$216</c:f>
              <c:numCache>
                <c:formatCode>_("$"* #,##0_);_("$"* \(#,##0\);_("$"* "-"??_);_(@_)</c:formatCode>
                <c:ptCount val="11"/>
                <c:pt idx="0">
                  <c:v>169.26024203497036</c:v>
                </c:pt>
                <c:pt idx="1">
                  <c:v>123.66714355848873</c:v>
                </c:pt>
              </c:numCache>
            </c:numRef>
          </c:val>
          <c:extLst>
            <c:ext xmlns:c16="http://schemas.microsoft.com/office/drawing/2014/chart" uri="{C3380CC4-5D6E-409C-BE32-E72D297353CC}">
              <c16:uniqueId val="{00000003-91F5-423A-AA25-DC8018EC9F1E}"/>
            </c:ext>
          </c:extLst>
        </c:ser>
        <c:ser>
          <c:idx val="4"/>
          <c:order val="4"/>
          <c:tx>
            <c:strRef>
              <c:f>'Figures for Ethernet Optics rep'!$C$217</c:f>
              <c:strCache>
                <c:ptCount val="1"/>
                <c:pt idx="0">
                  <c:v>100G</c:v>
                </c:pt>
              </c:strCache>
            </c:strRef>
          </c:tx>
          <c:spPr>
            <a:solidFill>
              <a:schemeClr val="accent5"/>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rep'!$D$217:$N$217</c:f>
              <c:numCache>
                <c:formatCode>_("$"* #,##0_);_("$"* \(#,##0\);_("$"* "-"??_);_(@_)</c:formatCode>
                <c:ptCount val="11"/>
                <c:pt idx="0">
                  <c:v>71.029944883907376</c:v>
                </c:pt>
                <c:pt idx="1">
                  <c:v>94.860897598958047</c:v>
                </c:pt>
              </c:numCache>
            </c:numRef>
          </c:val>
          <c:extLst>
            <c:ext xmlns:c16="http://schemas.microsoft.com/office/drawing/2014/chart" uri="{C3380CC4-5D6E-409C-BE32-E72D297353CC}">
              <c16:uniqueId val="{00000004-91F5-423A-AA25-DC8018EC9F1E}"/>
            </c:ext>
          </c:extLst>
        </c:ser>
        <c:ser>
          <c:idx val="5"/>
          <c:order val="5"/>
          <c:tx>
            <c:strRef>
              <c:f>'Figures for Ethernet Optics rep'!$C$218</c:f>
              <c:strCache>
                <c:ptCount val="1"/>
                <c:pt idx="0">
                  <c:v>400G</c:v>
                </c:pt>
              </c:strCache>
            </c:strRef>
          </c:tx>
          <c:spPr>
            <a:solidFill>
              <a:schemeClr val="accent6"/>
            </a:solidFill>
            <a:ln>
              <a:noFill/>
            </a:ln>
            <a:effectLst/>
          </c:spPr>
          <c:invertIfNegative val="0"/>
          <c:cat>
            <c:numRef>
              <c:f>'Figures for Ethernet Optics rep'!$D$212:$N$212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rep'!$D$218:$N$218</c:f>
              <c:numCache>
                <c:formatCode>_("$"* #,##0_);_("$"* \(#,##0\);_("$"* "-"??_);_(@_)</c:formatCode>
                <c:ptCount val="11"/>
                <c:pt idx="0">
                  <c:v>0</c:v>
                </c:pt>
                <c:pt idx="1">
                  <c:v>0</c:v>
                </c:pt>
              </c:numCache>
            </c:numRef>
          </c:val>
          <c:extLst>
            <c:ext xmlns:c16="http://schemas.microsoft.com/office/drawing/2014/chart" uri="{C3380CC4-5D6E-409C-BE32-E72D297353CC}">
              <c16:uniqueId val="{00000005-91F5-423A-AA25-DC8018EC9F1E}"/>
            </c:ext>
          </c:extLst>
        </c:ser>
        <c:dLbls>
          <c:showLegendKey val="0"/>
          <c:showVal val="0"/>
          <c:showCatName val="0"/>
          <c:showSerName val="0"/>
          <c:showPercent val="0"/>
          <c:showBubbleSize val="0"/>
        </c:dLbls>
        <c:gapWidth val="150"/>
        <c:overlap val="100"/>
        <c:axId val="132170496"/>
        <c:axId val="132172032"/>
      </c:barChart>
      <c:catAx>
        <c:axId val="13217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72032"/>
        <c:crosses val="autoZero"/>
        <c:auto val="1"/>
        <c:lblAlgn val="ctr"/>
        <c:lblOffset val="100"/>
        <c:noMultiLvlLbl val="0"/>
      </c:catAx>
      <c:valAx>
        <c:axId val="132172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170496"/>
        <c:crosses val="autoZero"/>
        <c:crossBetween val="between"/>
      </c:valAx>
      <c:spPr>
        <a:noFill/>
        <a:ln>
          <a:noFill/>
        </a:ln>
        <a:effectLst/>
      </c:spPr>
    </c:plotArea>
    <c:legend>
      <c:legendPos val="b"/>
      <c:layout>
        <c:manualLayout>
          <c:xMode val="edge"/>
          <c:yMode val="edge"/>
          <c:x val="0.16825962379702536"/>
          <c:y val="7.4955199150791338E-2"/>
          <c:w val="0.69681408573928261"/>
          <c:h val="7.715808922535891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47025371828521"/>
          <c:y val="0.15740740740740741"/>
          <c:w val="0.78797419072615937"/>
          <c:h val="0.73577136191309422"/>
        </c:manualLayout>
      </c:layout>
      <c:lineChart>
        <c:grouping val="standard"/>
        <c:varyColors val="0"/>
        <c:ser>
          <c:idx val="0"/>
          <c:order val="0"/>
          <c:tx>
            <c:strRef>
              <c:f>'Figures for Ethernet Optics rep'!$B$221</c:f>
              <c:strCache>
                <c:ptCount val="1"/>
                <c:pt idx="0">
                  <c:v>40G MM Duplex</c:v>
                </c:pt>
              </c:strCache>
            </c:strRef>
          </c:tx>
          <c:spPr>
            <a:ln w="28575" cap="rnd">
              <a:solidFill>
                <a:schemeClr val="accent1"/>
              </a:solidFill>
              <a:round/>
            </a:ln>
            <a:effectLst/>
          </c:spPr>
          <c:marker>
            <c:symbol val="none"/>
          </c:marker>
          <c:cat>
            <c:numRef>
              <c:f>'Figures for Ethernet Optics rep'!$D$220:$N$220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rep'!$D$221:$N$221</c:f>
              <c:numCache>
                <c:formatCode>_-* #,##0_-;\-* #,##0_-;_-* "-"??_-;_-@_-</c:formatCode>
                <c:ptCount val="11"/>
                <c:pt idx="0">
                  <c:v>594327</c:v>
                </c:pt>
                <c:pt idx="1">
                  <c:v>460602</c:v>
                </c:pt>
              </c:numCache>
            </c:numRef>
          </c:val>
          <c:smooth val="0"/>
          <c:extLst>
            <c:ext xmlns:c16="http://schemas.microsoft.com/office/drawing/2014/chart" uri="{C3380CC4-5D6E-409C-BE32-E72D297353CC}">
              <c16:uniqueId val="{00000000-3625-974B-8601-BB712DDFAE51}"/>
            </c:ext>
          </c:extLst>
        </c:ser>
        <c:ser>
          <c:idx val="1"/>
          <c:order val="1"/>
          <c:tx>
            <c:strRef>
              <c:f>'Figures for Ethernet Optics rep'!$B$222</c:f>
              <c:strCache>
                <c:ptCount val="1"/>
                <c:pt idx="0">
                  <c:v>100G MM Duplex</c:v>
                </c:pt>
              </c:strCache>
            </c:strRef>
          </c:tx>
          <c:spPr>
            <a:ln w="28575" cap="rnd">
              <a:solidFill>
                <a:schemeClr val="accent2"/>
              </a:solidFill>
              <a:round/>
            </a:ln>
            <a:effectLst/>
          </c:spPr>
          <c:marker>
            <c:symbol val="none"/>
          </c:marker>
          <c:cat>
            <c:numRef>
              <c:f>'Figures for Ethernet Optics rep'!$D$220:$N$220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rep'!$D$222:$N$222</c:f>
              <c:numCache>
                <c:formatCode>_-* #,##0_-;\-* #,##0_-;_-* "-"??_-;_-@_-</c:formatCode>
                <c:ptCount val="11"/>
                <c:pt idx="0">
                  <c:v>150000</c:v>
                </c:pt>
                <c:pt idx="1">
                  <c:v>200000</c:v>
                </c:pt>
              </c:numCache>
            </c:numRef>
          </c:val>
          <c:smooth val="0"/>
          <c:extLst>
            <c:ext xmlns:c16="http://schemas.microsoft.com/office/drawing/2014/chart" uri="{C3380CC4-5D6E-409C-BE32-E72D297353CC}">
              <c16:uniqueId val="{00000001-3625-974B-8601-BB712DDFAE51}"/>
            </c:ext>
          </c:extLst>
        </c:ser>
        <c:ser>
          <c:idx val="2"/>
          <c:order val="2"/>
          <c:tx>
            <c:strRef>
              <c:f>'Figures for Ethernet Optics rep'!$B$223</c:f>
              <c:strCache>
                <c:ptCount val="1"/>
                <c:pt idx="0">
                  <c:v>400G SR4.2</c:v>
                </c:pt>
              </c:strCache>
            </c:strRef>
          </c:tx>
          <c:spPr>
            <a:ln w="28575" cap="rnd">
              <a:solidFill>
                <a:schemeClr val="accent3"/>
              </a:solidFill>
              <a:round/>
            </a:ln>
            <a:effectLst/>
          </c:spPr>
          <c:marker>
            <c:symbol val="none"/>
          </c:marker>
          <c:cat>
            <c:numRef>
              <c:f>'Figures for Ethernet Optics rep'!$D$220:$N$220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rep'!$D$223:$N$223</c:f>
              <c:numCache>
                <c:formatCode>_-* #,##0_-;\-* #,##0_-;_-* "-"??_-;_-@_-</c:formatCode>
                <c:ptCount val="11"/>
                <c:pt idx="0">
                  <c:v>0</c:v>
                </c:pt>
                <c:pt idx="1">
                  <c:v>0</c:v>
                </c:pt>
              </c:numCache>
            </c:numRef>
          </c:val>
          <c:smooth val="0"/>
          <c:extLst>
            <c:ext xmlns:c16="http://schemas.microsoft.com/office/drawing/2014/chart" uri="{C3380CC4-5D6E-409C-BE32-E72D297353CC}">
              <c16:uniqueId val="{00000002-3625-974B-8601-BB712DDFAE51}"/>
            </c:ext>
          </c:extLst>
        </c:ser>
        <c:dLbls>
          <c:showLegendKey val="0"/>
          <c:showVal val="0"/>
          <c:showCatName val="0"/>
          <c:showSerName val="0"/>
          <c:showPercent val="0"/>
          <c:showBubbleSize val="0"/>
        </c:dLbls>
        <c:smooth val="0"/>
        <c:axId val="132204032"/>
        <c:axId val="132205568"/>
      </c:lineChart>
      <c:catAx>
        <c:axId val="13220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05568"/>
        <c:crosses val="autoZero"/>
        <c:auto val="1"/>
        <c:lblAlgn val="ctr"/>
        <c:lblOffset val="100"/>
        <c:noMultiLvlLbl val="0"/>
      </c:catAx>
      <c:valAx>
        <c:axId val="132205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layout>
            <c:manualLayout>
              <c:xMode val="edge"/>
              <c:yMode val="edge"/>
              <c:x val="1.3888888888888888E-2"/>
              <c:y val="0.422823580008078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04032"/>
        <c:crosses val="autoZero"/>
        <c:crossBetween val="between"/>
      </c:valAx>
      <c:spPr>
        <a:noFill/>
        <a:ln>
          <a:noFill/>
        </a:ln>
        <a:effectLst/>
      </c:spPr>
    </c:plotArea>
    <c:legend>
      <c:legendPos val="b"/>
      <c:layout>
        <c:manualLayout>
          <c:xMode val="edge"/>
          <c:yMode val="edge"/>
          <c:x val="0.19539063867016623"/>
          <c:y val="2.3726305045202681E-2"/>
          <c:w val="0.72032961504811888"/>
          <c:h val="0.12442184310294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80358705161854"/>
          <c:y val="0.12962962962962962"/>
          <c:w val="0.77686307961504808"/>
          <c:h val="0.78206765820939061"/>
        </c:manualLayout>
      </c:layout>
      <c:lineChart>
        <c:grouping val="standard"/>
        <c:varyColors val="0"/>
        <c:ser>
          <c:idx val="0"/>
          <c:order val="0"/>
          <c:tx>
            <c:strRef>
              <c:f>'Figures for Ethernet Optics rep'!$B$260</c:f>
              <c:strCache>
                <c:ptCount val="1"/>
                <c:pt idx="0">
                  <c:v>10G LR</c:v>
                </c:pt>
              </c:strCache>
            </c:strRef>
          </c:tx>
          <c:spPr>
            <a:ln w="28575" cap="rnd">
              <a:solidFill>
                <a:schemeClr val="accent1"/>
              </a:solidFill>
              <a:round/>
            </a:ln>
            <a:effectLst/>
          </c:spPr>
          <c:marker>
            <c:symbol val="none"/>
          </c:marker>
          <c:cat>
            <c:numRef>
              <c:f>'Figures for Ethernet Optics rep'!$D$259:$N$259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rep'!$D$260:$N$260</c:f>
              <c:numCache>
                <c:formatCode>_-* #,##0_-;\-* #,##0_-;_-* "-"??_-;_-@_-</c:formatCode>
                <c:ptCount val="11"/>
                <c:pt idx="0">
                  <c:v>1722213.75</c:v>
                </c:pt>
                <c:pt idx="1">
                  <c:v>1322668</c:v>
                </c:pt>
              </c:numCache>
            </c:numRef>
          </c:val>
          <c:smooth val="0"/>
          <c:extLst>
            <c:ext xmlns:c16="http://schemas.microsoft.com/office/drawing/2014/chart" uri="{C3380CC4-5D6E-409C-BE32-E72D297353CC}">
              <c16:uniqueId val="{00000000-EA90-1144-8C9E-57DE037452F5}"/>
            </c:ext>
          </c:extLst>
        </c:ser>
        <c:ser>
          <c:idx val="1"/>
          <c:order val="1"/>
          <c:tx>
            <c:strRef>
              <c:f>'Figures for Ethernet Optics rep'!$B$261</c:f>
              <c:strCache>
                <c:ptCount val="1"/>
                <c:pt idx="0">
                  <c:v>100G LR4/LR</c:v>
                </c:pt>
              </c:strCache>
            </c:strRef>
          </c:tx>
          <c:spPr>
            <a:ln w="28575" cap="rnd">
              <a:solidFill>
                <a:schemeClr val="accent2"/>
              </a:solidFill>
              <a:round/>
            </a:ln>
            <a:effectLst/>
          </c:spPr>
          <c:marker>
            <c:symbol val="none"/>
          </c:marker>
          <c:cat>
            <c:numRef>
              <c:f>'Figures for Ethernet Optics rep'!$D$259:$N$259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rep'!$D$261:$N$261</c:f>
              <c:numCache>
                <c:formatCode>_-* #,##0_-;\-* #,##0_-;_-* "-"??_-;_-@_-</c:formatCode>
                <c:ptCount val="11"/>
                <c:pt idx="0">
                  <c:v>119367.33529411763</c:v>
                </c:pt>
                <c:pt idx="1">
                  <c:v>244741.95</c:v>
                </c:pt>
              </c:numCache>
            </c:numRef>
          </c:val>
          <c:smooth val="0"/>
          <c:extLst>
            <c:ext xmlns:c16="http://schemas.microsoft.com/office/drawing/2014/chart" uri="{C3380CC4-5D6E-409C-BE32-E72D297353CC}">
              <c16:uniqueId val="{00000001-EA90-1144-8C9E-57DE037452F5}"/>
            </c:ext>
          </c:extLst>
        </c:ser>
        <c:ser>
          <c:idx val="2"/>
          <c:order val="2"/>
          <c:tx>
            <c:strRef>
              <c:f>'Figures for Ethernet Optics rep'!$B$262</c:f>
              <c:strCache>
                <c:ptCount val="1"/>
                <c:pt idx="0">
                  <c:v>400G/800G LR4/LR8</c:v>
                </c:pt>
              </c:strCache>
            </c:strRef>
          </c:tx>
          <c:spPr>
            <a:ln w="28575" cap="rnd">
              <a:solidFill>
                <a:schemeClr val="accent3"/>
              </a:solidFill>
              <a:round/>
            </a:ln>
            <a:effectLst/>
          </c:spPr>
          <c:marker>
            <c:symbol val="none"/>
          </c:marker>
          <c:cat>
            <c:numRef>
              <c:f>'Figures for Ethernet Optics rep'!$D$259:$N$259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rep'!$D$262:$N$262</c:f>
              <c:numCache>
                <c:formatCode>_-* #,##0_-;\-* #,##0_-;_-* "-"??_-;_-@_-</c:formatCode>
                <c:ptCount val="11"/>
                <c:pt idx="0">
                  <c:v>900</c:v>
                </c:pt>
                <c:pt idx="1">
                  <c:v>1454.101098901099</c:v>
                </c:pt>
              </c:numCache>
            </c:numRef>
          </c:val>
          <c:smooth val="0"/>
          <c:extLst>
            <c:ext xmlns:c16="http://schemas.microsoft.com/office/drawing/2014/chart" uri="{C3380CC4-5D6E-409C-BE32-E72D297353CC}">
              <c16:uniqueId val="{00000002-EA90-1144-8C9E-57DE037452F5}"/>
            </c:ext>
          </c:extLst>
        </c:ser>
        <c:dLbls>
          <c:showLegendKey val="0"/>
          <c:showVal val="0"/>
          <c:showCatName val="0"/>
          <c:showSerName val="0"/>
          <c:showPercent val="0"/>
          <c:showBubbleSize val="0"/>
        </c:dLbls>
        <c:smooth val="0"/>
        <c:axId val="132253952"/>
        <c:axId val="132259840"/>
      </c:lineChart>
      <c:catAx>
        <c:axId val="1322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59840"/>
        <c:crosses val="autoZero"/>
        <c:auto val="1"/>
        <c:lblAlgn val="ctr"/>
        <c:lblOffset val="100"/>
        <c:noMultiLvlLbl val="0"/>
      </c:catAx>
      <c:valAx>
        <c:axId val="13225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53952"/>
        <c:crosses val="autoZero"/>
        <c:crossBetween val="between"/>
      </c:valAx>
      <c:spPr>
        <a:noFill/>
        <a:ln>
          <a:noFill/>
        </a:ln>
        <a:effectLst/>
      </c:spPr>
    </c:plotArea>
    <c:legend>
      <c:legendPos val="b"/>
      <c:layout>
        <c:manualLayout>
          <c:xMode val="edge"/>
          <c:yMode val="edge"/>
          <c:x val="0.22759886264216975"/>
          <c:y val="3.2985564304461944E-2"/>
          <c:w val="0.72813538932633426"/>
          <c:h val="8.09681694606353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3591426071741"/>
          <c:y val="5.0925925925925923E-2"/>
          <c:w val="0.77408530183727031"/>
          <c:h val="0.84225284339457562"/>
        </c:manualLayout>
      </c:layout>
      <c:lineChart>
        <c:grouping val="standard"/>
        <c:varyColors val="0"/>
        <c:ser>
          <c:idx val="0"/>
          <c:order val="0"/>
          <c:tx>
            <c:strRef>
              <c:f>'Figures for Ethernet Optics rep'!$B$302</c:f>
              <c:strCache>
                <c:ptCount val="1"/>
                <c:pt idx="0">
                  <c:v>800G SR8</c:v>
                </c:pt>
              </c:strCache>
            </c:strRef>
          </c:tx>
          <c:spPr>
            <a:ln w="28575" cap="rnd">
              <a:solidFill>
                <a:schemeClr val="accent1"/>
              </a:solidFill>
              <a:round/>
            </a:ln>
            <a:effectLst/>
          </c:spPr>
          <c:marker>
            <c:symbol val="none"/>
          </c:marker>
          <c:cat>
            <c:numRef>
              <c:f>'Figures for Ethernet Optics rep'!$G$301:$N$301</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rep'!$G$302:$N$302</c:f>
              <c:numCache>
                <c:formatCode>_-* #,##0_-;\-* #,##0_-;_-* "-"??_-;_-@_-</c:formatCode>
                <c:ptCount val="8"/>
              </c:numCache>
            </c:numRef>
          </c:val>
          <c:smooth val="0"/>
          <c:extLst>
            <c:ext xmlns:c16="http://schemas.microsoft.com/office/drawing/2014/chart" uri="{C3380CC4-5D6E-409C-BE32-E72D297353CC}">
              <c16:uniqueId val="{00000000-754F-EA41-88E7-3A69EE19B2A3}"/>
            </c:ext>
          </c:extLst>
        </c:ser>
        <c:ser>
          <c:idx val="1"/>
          <c:order val="1"/>
          <c:tx>
            <c:strRef>
              <c:f>'Figures for Ethernet Optics rep'!$B$303</c:f>
              <c:strCache>
                <c:ptCount val="1"/>
                <c:pt idx="0">
                  <c:v>800G DR8</c:v>
                </c:pt>
              </c:strCache>
            </c:strRef>
          </c:tx>
          <c:spPr>
            <a:ln w="28575" cap="rnd">
              <a:solidFill>
                <a:schemeClr val="accent2"/>
              </a:solidFill>
              <a:round/>
            </a:ln>
            <a:effectLst/>
          </c:spPr>
          <c:marker>
            <c:symbol val="none"/>
          </c:marker>
          <c:cat>
            <c:numRef>
              <c:f>'Figures for Ethernet Optics rep'!$G$301:$N$301</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rep'!$G$303:$N$303</c:f>
              <c:numCache>
                <c:formatCode>_-* #,##0_-;\-* #,##0_-;_-* "-"??_-;_-@_-</c:formatCode>
                <c:ptCount val="8"/>
              </c:numCache>
            </c:numRef>
          </c:val>
          <c:smooth val="0"/>
          <c:extLst>
            <c:ext xmlns:c16="http://schemas.microsoft.com/office/drawing/2014/chart" uri="{C3380CC4-5D6E-409C-BE32-E72D297353CC}">
              <c16:uniqueId val="{00000001-754F-EA41-88E7-3A69EE19B2A3}"/>
            </c:ext>
          </c:extLst>
        </c:ser>
        <c:ser>
          <c:idx val="2"/>
          <c:order val="2"/>
          <c:tx>
            <c:strRef>
              <c:f>'Figures for Ethernet Optics rep'!$B$304</c:f>
              <c:strCache>
                <c:ptCount val="1"/>
                <c:pt idx="0">
                  <c:v>800G 2xFR4/FR8</c:v>
                </c:pt>
              </c:strCache>
            </c:strRef>
          </c:tx>
          <c:spPr>
            <a:ln w="28575" cap="rnd">
              <a:solidFill>
                <a:schemeClr val="accent3"/>
              </a:solidFill>
              <a:round/>
            </a:ln>
            <a:effectLst/>
          </c:spPr>
          <c:marker>
            <c:symbol val="none"/>
          </c:marker>
          <c:cat>
            <c:numRef>
              <c:f>'Figures for Ethernet Optics rep'!$G$301:$N$301</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rep'!$G$304:$N$304</c:f>
              <c:numCache>
                <c:formatCode>_-* #,##0_-;\-* #,##0_-;_-* "-"??_-;_-@_-</c:formatCode>
                <c:ptCount val="8"/>
              </c:numCache>
            </c:numRef>
          </c:val>
          <c:smooth val="0"/>
          <c:extLst>
            <c:ext xmlns:c16="http://schemas.microsoft.com/office/drawing/2014/chart" uri="{C3380CC4-5D6E-409C-BE32-E72D297353CC}">
              <c16:uniqueId val="{00000002-754F-EA41-88E7-3A69EE19B2A3}"/>
            </c:ext>
          </c:extLst>
        </c:ser>
        <c:dLbls>
          <c:showLegendKey val="0"/>
          <c:showVal val="0"/>
          <c:showCatName val="0"/>
          <c:showSerName val="0"/>
          <c:showPercent val="0"/>
          <c:showBubbleSize val="0"/>
        </c:dLbls>
        <c:smooth val="0"/>
        <c:axId val="132307968"/>
        <c:axId val="132973312"/>
      </c:lineChart>
      <c:catAx>
        <c:axId val="13230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73312"/>
        <c:crosses val="autoZero"/>
        <c:auto val="1"/>
        <c:lblAlgn val="ctr"/>
        <c:lblOffset val="100"/>
        <c:noMultiLvlLbl val="0"/>
      </c:catAx>
      <c:valAx>
        <c:axId val="13297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07968"/>
        <c:crosses val="autoZero"/>
        <c:crossBetween val="between"/>
      </c:valAx>
      <c:spPr>
        <a:noFill/>
        <a:ln>
          <a:noFill/>
        </a:ln>
        <a:effectLst/>
      </c:spPr>
    </c:plotArea>
    <c:legend>
      <c:legendPos val="b"/>
      <c:layout>
        <c:manualLayout>
          <c:xMode val="edge"/>
          <c:yMode val="edge"/>
          <c:x val="0.17693263342082241"/>
          <c:y val="7.4652230971128566E-2"/>
          <c:w val="0.67946806649168856"/>
          <c:h val="8.43404265701819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a:pPr>
            <a:r>
              <a:rPr lang="en-US" sz="1800"/>
              <a:t>Enterprise segment</a:t>
            </a:r>
          </a:p>
        </c:rich>
      </c:tx>
      <c:layout>
        <c:manualLayout>
          <c:xMode val="edge"/>
          <c:yMode val="edge"/>
          <c:x val="0.28828740447893958"/>
          <c:y val="1.853530650804126E-2"/>
        </c:manualLayout>
      </c:layout>
      <c:overlay val="1"/>
    </c:title>
    <c:autoTitleDeleted val="0"/>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Enterprise!$A$105</c:f>
              <c:strCache>
                <c:ptCount val="1"/>
                <c:pt idx="0">
                  <c:v>Ethernet</c:v>
                </c:pt>
              </c:strCache>
            </c:strRef>
          </c:tx>
          <c:cat>
            <c:numRef>
              <c:f>Enterprise!$C$105:$L$105</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Enterprise!$C$108:$L$108</c:f>
              <c:numCache>
                <c:formatCode>0%</c:formatCode>
                <c:ptCount val="10"/>
                <c:pt idx="0">
                  <c:v>0.19459485928402476</c:v>
                </c:pt>
              </c:numCache>
            </c:numRef>
          </c:val>
          <c:smooth val="1"/>
          <c:extLst>
            <c:ext xmlns:c16="http://schemas.microsoft.com/office/drawing/2014/chart" uri="{C3380CC4-5D6E-409C-BE32-E72D297353CC}">
              <c16:uniqueId val="{00000000-09FE-7541-BA18-E979CEA1B2B1}"/>
            </c:ext>
          </c:extLst>
        </c:ser>
        <c:dLbls>
          <c:showLegendKey val="0"/>
          <c:showVal val="0"/>
          <c:showCatName val="0"/>
          <c:showSerName val="0"/>
          <c:showPercent val="0"/>
          <c:showBubbleSize val="0"/>
        </c:dLbls>
        <c:marker val="1"/>
        <c:smooth val="0"/>
        <c:axId val="122307328"/>
        <c:axId val="122308864"/>
      </c:lineChart>
      <c:catAx>
        <c:axId val="122307328"/>
        <c:scaling>
          <c:orientation val="minMax"/>
        </c:scaling>
        <c:delete val="0"/>
        <c:axPos val="b"/>
        <c:numFmt formatCode="General" sourceLinked="1"/>
        <c:majorTickMark val="out"/>
        <c:minorTickMark val="none"/>
        <c:tickLblPos val="nextTo"/>
        <c:crossAx val="122308864"/>
        <c:crosses val="autoZero"/>
        <c:auto val="1"/>
        <c:lblAlgn val="ctr"/>
        <c:lblOffset val="100"/>
        <c:noMultiLvlLbl val="0"/>
      </c:catAx>
      <c:valAx>
        <c:axId val="122308864"/>
        <c:scaling>
          <c:orientation val="minMax"/>
        </c:scaling>
        <c:delete val="0"/>
        <c:axPos val="l"/>
        <c:majorGridlines/>
        <c:title>
          <c:tx>
            <c:rich>
              <a:bodyPr rot="-5400000" vert="horz"/>
              <a:lstStyle/>
              <a:p>
                <a:pPr>
                  <a:defRPr/>
                </a:pPr>
                <a:r>
                  <a:rPr lang="en-US"/>
                  <a:t>Growth in cumulative deployed bandwidth</a:t>
                </a:r>
              </a:p>
            </c:rich>
          </c:tx>
          <c:overlay val="0"/>
        </c:title>
        <c:numFmt formatCode="0%" sourceLinked="1"/>
        <c:majorTickMark val="out"/>
        <c:minorTickMark val="none"/>
        <c:tickLblPos val="nextTo"/>
        <c:crossAx val="122307328"/>
        <c:crosses val="autoZero"/>
        <c:crossBetween val="between"/>
      </c:valAx>
    </c:plotArea>
    <c:legend>
      <c:legendPos val="t"/>
      <c:layout>
        <c:manualLayout>
          <c:xMode val="edge"/>
          <c:yMode val="edge"/>
          <c:x val="0.65121449621836736"/>
          <c:y val="3.6904135333566526E-2"/>
          <c:w val="0.31605572184408848"/>
          <c:h val="8.3416785351964104E-2"/>
        </c:manualLayout>
      </c:layout>
      <c:overlay val="0"/>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rep'!$C$346</c:f>
              <c:strCache>
                <c:ptCount val="1"/>
                <c:pt idx="0">
                  <c:v>1G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rep'!$D$346:$N$346</c:f>
              <c:numCache>
                <c:formatCode>_-* #,##0_-;\-* #,##0_-;_-* "-"??_-;_-@_-</c:formatCode>
                <c:ptCount val="11"/>
                <c:pt idx="0">
                  <c:v>14338976</c:v>
                </c:pt>
                <c:pt idx="1">
                  <c:v>12104234</c:v>
                </c:pt>
              </c:numCache>
            </c:numRef>
          </c:val>
          <c:smooth val="0"/>
          <c:extLst>
            <c:ext xmlns:c16="http://schemas.microsoft.com/office/drawing/2014/chart" uri="{C3380CC4-5D6E-409C-BE32-E72D297353CC}">
              <c16:uniqueId val="{00000000-4DEA-4EE2-875C-C5608DDEF18D}"/>
            </c:ext>
          </c:extLst>
        </c:ser>
        <c:ser>
          <c:idx val="1"/>
          <c:order val="1"/>
          <c:tx>
            <c:strRef>
              <c:f>'Figures for Ethernet Optics rep'!$C$347</c:f>
              <c:strCache>
                <c:ptCount val="1"/>
                <c:pt idx="0">
                  <c:v>10G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rep'!$D$347:$N$347</c:f>
              <c:numCache>
                <c:formatCode>_-* #,##0_-;\-* #,##0_-;_-* "-"??_-;_-@_-</c:formatCode>
                <c:ptCount val="11"/>
                <c:pt idx="0">
                  <c:v>22020505.100000001</c:v>
                </c:pt>
                <c:pt idx="1">
                  <c:v>18620039</c:v>
                </c:pt>
              </c:numCache>
            </c:numRef>
          </c:val>
          <c:smooth val="0"/>
          <c:extLst>
            <c:ext xmlns:c16="http://schemas.microsoft.com/office/drawing/2014/chart" uri="{C3380CC4-5D6E-409C-BE32-E72D297353CC}">
              <c16:uniqueId val="{00000001-4DEA-4EE2-875C-C5608DDEF18D}"/>
            </c:ext>
          </c:extLst>
        </c:ser>
        <c:ser>
          <c:idx val="2"/>
          <c:order val="2"/>
          <c:tx>
            <c:strRef>
              <c:f>'Figures for Ethernet Optics rep'!$C$348</c:f>
              <c:strCache>
                <c:ptCount val="1"/>
                <c:pt idx="0">
                  <c:v>25G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rep'!$D$348:$N$348</c:f>
              <c:numCache>
                <c:formatCode>_-* #,##0_-;\-* #,##0_-;_-* "-"??_-;_-@_-</c:formatCode>
                <c:ptCount val="11"/>
                <c:pt idx="0">
                  <c:v>375687</c:v>
                </c:pt>
                <c:pt idx="1">
                  <c:v>728184</c:v>
                </c:pt>
              </c:numCache>
            </c:numRef>
          </c:val>
          <c:smooth val="0"/>
          <c:extLst>
            <c:ext xmlns:c16="http://schemas.microsoft.com/office/drawing/2014/chart" uri="{C3380CC4-5D6E-409C-BE32-E72D297353CC}">
              <c16:uniqueId val="{00000002-4DEA-4EE2-875C-C5608DDEF18D}"/>
            </c:ext>
          </c:extLst>
        </c:ser>
        <c:ser>
          <c:idx val="3"/>
          <c:order val="3"/>
          <c:tx>
            <c:strRef>
              <c:f>'Figures for Ethernet Optics rep'!$C$349</c:f>
              <c:strCache>
                <c:ptCount val="1"/>
                <c:pt idx="0">
                  <c:v>40G</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rep'!$D$349:$N$349</c:f>
              <c:numCache>
                <c:formatCode>_-* #,##0_-;\-* #,##0_-;_-* "-"??_-;_-@_-</c:formatCode>
                <c:ptCount val="11"/>
                <c:pt idx="0">
                  <c:v>3027900.7525500003</c:v>
                </c:pt>
                <c:pt idx="1">
                  <c:v>2689780</c:v>
                </c:pt>
              </c:numCache>
            </c:numRef>
          </c:val>
          <c:smooth val="0"/>
          <c:extLst>
            <c:ext xmlns:c16="http://schemas.microsoft.com/office/drawing/2014/chart" uri="{C3380CC4-5D6E-409C-BE32-E72D297353CC}">
              <c16:uniqueId val="{00000003-4DEA-4EE2-875C-C5608DDEF18D}"/>
            </c:ext>
          </c:extLst>
        </c:ser>
        <c:ser>
          <c:idx val="4"/>
          <c:order val="4"/>
          <c:tx>
            <c:strRef>
              <c:f>'Figures for Ethernet Optics rep'!$C$350</c:f>
              <c:strCache>
                <c:ptCount val="1"/>
                <c:pt idx="0">
                  <c:v>50G</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rep'!$D$350:$N$350</c:f>
              <c:numCache>
                <c:formatCode>_-* #,##0_-;\-* #,##0_-;_-* "-"??_-;_-@_-</c:formatCode>
                <c:ptCount val="11"/>
                <c:pt idx="0">
                  <c:v>0</c:v>
                </c:pt>
                <c:pt idx="1">
                  <c:v>0</c:v>
                </c:pt>
              </c:numCache>
            </c:numRef>
          </c:val>
          <c:smooth val="0"/>
          <c:extLst>
            <c:ext xmlns:c16="http://schemas.microsoft.com/office/drawing/2014/chart" uri="{C3380CC4-5D6E-409C-BE32-E72D297353CC}">
              <c16:uniqueId val="{00000004-4DEA-4EE2-875C-C5608DDEF18D}"/>
            </c:ext>
          </c:extLst>
        </c:ser>
        <c:ser>
          <c:idx val="5"/>
          <c:order val="5"/>
          <c:tx>
            <c:strRef>
              <c:f>'Figures for Ethernet Optics rep'!$C$351</c:f>
              <c:strCache>
                <c:ptCount val="1"/>
                <c:pt idx="0">
                  <c:v>100G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rep'!$D$351:$N$351</c:f>
              <c:numCache>
                <c:formatCode>_-* #,##0_-;\-* #,##0_-;_-* "-"??_-;_-@_-</c:formatCode>
                <c:ptCount val="11"/>
                <c:pt idx="0">
                  <c:v>6187018.7366946787</c:v>
                </c:pt>
                <c:pt idx="1">
                  <c:v>7908341.8911414724</c:v>
                </c:pt>
              </c:numCache>
            </c:numRef>
          </c:val>
          <c:smooth val="0"/>
          <c:extLst>
            <c:ext xmlns:c16="http://schemas.microsoft.com/office/drawing/2014/chart" uri="{C3380CC4-5D6E-409C-BE32-E72D297353CC}">
              <c16:uniqueId val="{00000005-4DEA-4EE2-875C-C5608DDEF18D}"/>
            </c:ext>
          </c:extLst>
        </c:ser>
        <c:ser>
          <c:idx val="6"/>
          <c:order val="6"/>
          <c:tx>
            <c:strRef>
              <c:f>'Figures for Ethernet Optics rep'!$C$352</c:f>
              <c:strCache>
                <c:ptCount val="1"/>
                <c:pt idx="0">
                  <c:v>200G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rep'!$D$352:$N$352</c:f>
              <c:numCache>
                <c:formatCode>_-* #,##0_-;\-* #,##0_-;_-* "-"??_-;_-@_-</c:formatCode>
                <c:ptCount val="11"/>
                <c:pt idx="0">
                  <c:v>1000</c:v>
                </c:pt>
                <c:pt idx="1">
                  <c:v>11072</c:v>
                </c:pt>
              </c:numCache>
            </c:numRef>
          </c:val>
          <c:smooth val="0"/>
          <c:extLst>
            <c:ext xmlns:c16="http://schemas.microsoft.com/office/drawing/2014/chart" uri="{C3380CC4-5D6E-409C-BE32-E72D297353CC}">
              <c16:uniqueId val="{00000006-4DEA-4EE2-875C-C5608DDEF18D}"/>
            </c:ext>
          </c:extLst>
        </c:ser>
        <c:ser>
          <c:idx val="7"/>
          <c:order val="7"/>
          <c:tx>
            <c:strRef>
              <c:f>'Figures for Ethernet Optics rep'!$C$353</c:f>
              <c:strCache>
                <c:ptCount val="1"/>
                <c:pt idx="0">
                  <c:v>400G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rep'!$D$353:$N$353</c:f>
              <c:numCache>
                <c:formatCode>_-* #,##0_-;\-* #,##0_-;_-* "-"??_-;_-@_-</c:formatCode>
                <c:ptCount val="11"/>
                <c:pt idx="0">
                  <c:v>39000</c:v>
                </c:pt>
                <c:pt idx="1">
                  <c:v>146655.62637362638</c:v>
                </c:pt>
              </c:numCache>
            </c:numRef>
          </c:val>
          <c:smooth val="0"/>
          <c:extLst>
            <c:ext xmlns:c16="http://schemas.microsoft.com/office/drawing/2014/chart" uri="{C3380CC4-5D6E-409C-BE32-E72D297353CC}">
              <c16:uniqueId val="{00000007-4DEA-4EE2-875C-C5608DDEF18D}"/>
            </c:ext>
          </c:extLst>
        </c:ser>
        <c:ser>
          <c:idx val="8"/>
          <c:order val="8"/>
          <c:tx>
            <c:strRef>
              <c:f>'Figures for Ethernet Optics rep'!$C$354</c:f>
              <c:strCache>
                <c:ptCount val="1"/>
                <c:pt idx="0">
                  <c:v>800G</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rep'!$D$354:$N$354</c:f>
              <c:numCache>
                <c:formatCode>_-* #,##0_-;\-* #,##0_-;_-* "-"??_-;_-@_-</c:formatCode>
                <c:ptCount val="11"/>
                <c:pt idx="0">
                  <c:v>0</c:v>
                </c:pt>
                <c:pt idx="1">
                  <c:v>0</c:v>
                </c:pt>
              </c:numCache>
            </c:numRef>
          </c:val>
          <c:smooth val="0"/>
          <c:extLst>
            <c:ext xmlns:c16="http://schemas.microsoft.com/office/drawing/2014/chart" uri="{C3380CC4-5D6E-409C-BE32-E72D297353CC}">
              <c16:uniqueId val="{00000008-4DEA-4EE2-875C-C5608DDEF18D}"/>
            </c:ext>
          </c:extLst>
        </c:ser>
        <c:ser>
          <c:idx val="9"/>
          <c:order val="9"/>
          <c:tx>
            <c:strRef>
              <c:f>'Figures for Ethernet Optics rep'!$C$355</c:f>
              <c:strCache>
                <c:ptCount val="1"/>
                <c:pt idx="0">
                  <c:v>1.6T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rep'!$D$355:$N$355</c:f>
              <c:numCache>
                <c:formatCode>_-* #,##0_-;\-* #,##0_-;_-* "-"??_-;_-@_-</c:formatCode>
                <c:ptCount val="11"/>
                <c:pt idx="0">
                  <c:v>0</c:v>
                </c:pt>
                <c:pt idx="1">
                  <c:v>0</c:v>
                </c:pt>
              </c:numCache>
            </c:numRef>
          </c:val>
          <c:smooth val="0"/>
          <c:extLst>
            <c:ext xmlns:c16="http://schemas.microsoft.com/office/drawing/2014/chart" uri="{C3380CC4-5D6E-409C-BE32-E72D297353CC}">
              <c16:uniqueId val="{00000009-4DEA-4EE2-875C-C5608DDEF18D}"/>
            </c:ext>
          </c:extLst>
        </c:ser>
        <c:dLbls>
          <c:showLegendKey val="0"/>
          <c:showVal val="0"/>
          <c:showCatName val="0"/>
          <c:showSerName val="0"/>
          <c:showPercent val="0"/>
          <c:showBubbleSize val="0"/>
        </c:dLbls>
        <c:marker val="1"/>
        <c:smooth val="0"/>
        <c:axId val="133046272"/>
        <c:axId val="133048192"/>
      </c:lineChart>
      <c:catAx>
        <c:axId val="13304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8192"/>
        <c:crosses val="autoZero"/>
        <c:auto val="1"/>
        <c:lblAlgn val="ctr"/>
        <c:lblOffset val="100"/>
        <c:noMultiLvlLbl val="0"/>
      </c:catAx>
      <c:valAx>
        <c:axId val="133048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6272"/>
        <c:crosses val="autoZero"/>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rep'!$C$359</c:f>
              <c:strCache>
                <c:ptCount val="1"/>
                <c:pt idx="0">
                  <c:v>1G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rep'!$D$359:$N$359</c:f>
              <c:numCache>
                <c:formatCode>_("$"* #,##0_);_("$"* \(#,##0\);_("$"* "-"??_);_(@_)</c:formatCode>
                <c:ptCount val="11"/>
                <c:pt idx="0">
                  <c:v>131.91376511999999</c:v>
                </c:pt>
                <c:pt idx="1">
                  <c:v>92.76085693919849</c:v>
                </c:pt>
              </c:numCache>
            </c:numRef>
          </c:val>
          <c:smooth val="0"/>
          <c:extLst>
            <c:ext xmlns:c16="http://schemas.microsoft.com/office/drawing/2014/chart" uri="{C3380CC4-5D6E-409C-BE32-E72D297353CC}">
              <c16:uniqueId val="{00000000-AC58-4184-B944-A12B51BA7799}"/>
            </c:ext>
          </c:extLst>
        </c:ser>
        <c:ser>
          <c:idx val="1"/>
          <c:order val="1"/>
          <c:tx>
            <c:strRef>
              <c:f>'Figures for Ethernet Optics rep'!$C$360</c:f>
              <c:strCache>
                <c:ptCount val="1"/>
                <c:pt idx="0">
                  <c:v>10G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rep'!$D$360:$N$360</c:f>
              <c:numCache>
                <c:formatCode>_("$"* #,##0_);_("$"* \(#,##0\);_("$"* "-"??_);_(@_)</c:formatCode>
                <c:ptCount val="11"/>
                <c:pt idx="0">
                  <c:v>471.81983653865217</c:v>
                </c:pt>
                <c:pt idx="1">
                  <c:v>330.7911976801422</c:v>
                </c:pt>
              </c:numCache>
            </c:numRef>
          </c:val>
          <c:smooth val="0"/>
          <c:extLst>
            <c:ext xmlns:c16="http://schemas.microsoft.com/office/drawing/2014/chart" uri="{C3380CC4-5D6E-409C-BE32-E72D297353CC}">
              <c16:uniqueId val="{00000001-AC58-4184-B944-A12B51BA7799}"/>
            </c:ext>
          </c:extLst>
        </c:ser>
        <c:ser>
          <c:idx val="2"/>
          <c:order val="2"/>
          <c:tx>
            <c:strRef>
              <c:f>'Figures for Ethernet Optics rep'!$C$361</c:f>
              <c:strCache>
                <c:ptCount val="1"/>
                <c:pt idx="0">
                  <c:v>25G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rep'!$D$361:$N$361</c:f>
              <c:numCache>
                <c:formatCode>_("$"* #,##0_);_("$"* \(#,##0\);_("$"* "-"??_);_(@_)</c:formatCode>
                <c:ptCount val="11"/>
                <c:pt idx="0">
                  <c:v>38.88271012000002</c:v>
                </c:pt>
                <c:pt idx="1">
                  <c:v>50.329167999999989</c:v>
                </c:pt>
              </c:numCache>
            </c:numRef>
          </c:val>
          <c:smooth val="0"/>
          <c:extLst>
            <c:ext xmlns:c16="http://schemas.microsoft.com/office/drawing/2014/chart" uri="{C3380CC4-5D6E-409C-BE32-E72D297353CC}">
              <c16:uniqueId val="{00000002-AC58-4184-B944-A12B51BA7799}"/>
            </c:ext>
          </c:extLst>
        </c:ser>
        <c:ser>
          <c:idx val="3"/>
          <c:order val="3"/>
          <c:tx>
            <c:strRef>
              <c:f>'Figures for Ethernet Optics rep'!$C$362</c:f>
              <c:strCache>
                <c:ptCount val="1"/>
                <c:pt idx="0">
                  <c:v>40G</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rep'!$D$362:$N$362</c:f>
              <c:numCache>
                <c:formatCode>_("$"* #,##0_);_("$"* \(#,##0\);_("$"* "-"??_);_(@_)</c:formatCode>
                <c:ptCount val="11"/>
                <c:pt idx="0">
                  <c:v>535.36466398751736</c:v>
                </c:pt>
                <c:pt idx="1">
                  <c:v>460.23701138546988</c:v>
                </c:pt>
              </c:numCache>
            </c:numRef>
          </c:val>
          <c:smooth val="0"/>
          <c:extLst>
            <c:ext xmlns:c16="http://schemas.microsoft.com/office/drawing/2014/chart" uri="{C3380CC4-5D6E-409C-BE32-E72D297353CC}">
              <c16:uniqueId val="{00000003-AC58-4184-B944-A12B51BA7799}"/>
            </c:ext>
          </c:extLst>
        </c:ser>
        <c:ser>
          <c:idx val="4"/>
          <c:order val="4"/>
          <c:tx>
            <c:strRef>
              <c:f>'Figures for Ethernet Optics rep'!$C$363</c:f>
              <c:strCache>
                <c:ptCount val="1"/>
                <c:pt idx="0">
                  <c:v>50G</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rep'!$D$363:$N$363</c:f>
              <c:numCache>
                <c:formatCode>_("$"* #,##0_);_("$"* \(#,##0\);_("$"* "-"??_);_(@_)</c:formatCode>
                <c:ptCount val="11"/>
                <c:pt idx="0">
                  <c:v>0</c:v>
                </c:pt>
                <c:pt idx="1">
                  <c:v>0</c:v>
                </c:pt>
              </c:numCache>
            </c:numRef>
          </c:val>
          <c:smooth val="0"/>
          <c:extLst>
            <c:ext xmlns:c16="http://schemas.microsoft.com/office/drawing/2014/chart" uri="{C3380CC4-5D6E-409C-BE32-E72D297353CC}">
              <c16:uniqueId val="{00000004-AC58-4184-B944-A12B51BA7799}"/>
            </c:ext>
          </c:extLst>
        </c:ser>
        <c:ser>
          <c:idx val="5"/>
          <c:order val="5"/>
          <c:tx>
            <c:strRef>
              <c:f>'Figures for Ethernet Optics rep'!$C$365</c:f>
              <c:strCache>
                <c:ptCount val="1"/>
                <c:pt idx="0">
                  <c:v>100G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rep'!$D$365:$N$365</c:f>
              <c:numCache>
                <c:formatCode>_("$"* #,##0_);_("$"* \(#,##0\);_("$"* "-"??_);_(@_)</c:formatCode>
                <c:ptCount val="11"/>
                <c:pt idx="0">
                  <c:v>2155.6052671051739</c:v>
                </c:pt>
                <c:pt idx="1">
                  <c:v>1718.2936951694035</c:v>
                </c:pt>
              </c:numCache>
            </c:numRef>
          </c:val>
          <c:smooth val="0"/>
          <c:extLst>
            <c:ext xmlns:c16="http://schemas.microsoft.com/office/drawing/2014/chart" uri="{C3380CC4-5D6E-409C-BE32-E72D297353CC}">
              <c16:uniqueId val="{00000005-AC58-4184-B944-A12B51BA7799}"/>
            </c:ext>
          </c:extLst>
        </c:ser>
        <c:ser>
          <c:idx val="6"/>
          <c:order val="6"/>
          <c:tx>
            <c:strRef>
              <c:f>'Figures for Ethernet Optics rep'!$C$366</c:f>
              <c:strCache>
                <c:ptCount val="1"/>
                <c:pt idx="0">
                  <c:v>200G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rep'!$D$366:$N$366</c:f>
              <c:numCache>
                <c:formatCode>_("$"* #,##0_);_("$"* \(#,##0\);_("$"* "-"??_);_(@_)</c:formatCode>
                <c:ptCount val="11"/>
                <c:pt idx="0">
                  <c:v>1.1000000000000001</c:v>
                </c:pt>
                <c:pt idx="1">
                  <c:v>6.0945</c:v>
                </c:pt>
              </c:numCache>
            </c:numRef>
          </c:val>
          <c:smooth val="0"/>
          <c:extLst>
            <c:ext xmlns:c16="http://schemas.microsoft.com/office/drawing/2014/chart" uri="{C3380CC4-5D6E-409C-BE32-E72D297353CC}">
              <c16:uniqueId val="{00000006-AC58-4184-B944-A12B51BA7799}"/>
            </c:ext>
          </c:extLst>
        </c:ser>
        <c:ser>
          <c:idx val="7"/>
          <c:order val="7"/>
          <c:tx>
            <c:strRef>
              <c:f>'Figures for Ethernet Optics rep'!$C$367</c:f>
              <c:strCache>
                <c:ptCount val="1"/>
                <c:pt idx="0">
                  <c:v>400G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rep'!$D$367:$N$367</c:f>
              <c:numCache>
                <c:formatCode>_("$"* #,##0_);_("$"* \(#,##0\);_("$"* "-"??_);_(@_)</c:formatCode>
                <c:ptCount val="11"/>
                <c:pt idx="0">
                  <c:v>49.212000000000003</c:v>
                </c:pt>
                <c:pt idx="1">
                  <c:v>123.96396969718188</c:v>
                </c:pt>
              </c:numCache>
            </c:numRef>
          </c:val>
          <c:smooth val="0"/>
          <c:extLst>
            <c:ext xmlns:c16="http://schemas.microsoft.com/office/drawing/2014/chart" uri="{C3380CC4-5D6E-409C-BE32-E72D297353CC}">
              <c16:uniqueId val="{00000007-AC58-4184-B944-A12B51BA7799}"/>
            </c:ext>
          </c:extLst>
        </c:ser>
        <c:ser>
          <c:idx val="8"/>
          <c:order val="8"/>
          <c:tx>
            <c:strRef>
              <c:f>'Figures for Ethernet Optics rep'!$C$368</c:f>
              <c:strCache>
                <c:ptCount val="1"/>
                <c:pt idx="0">
                  <c:v>800G</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rep'!$D$368:$N$368</c:f>
              <c:numCache>
                <c:formatCode>_("$"* #,##0_);_("$"* \(#,##0\);_("$"* "-"??_);_(@_)</c:formatCode>
                <c:ptCount val="11"/>
                <c:pt idx="0">
                  <c:v>0</c:v>
                </c:pt>
                <c:pt idx="1">
                  <c:v>0</c:v>
                </c:pt>
              </c:numCache>
            </c:numRef>
          </c:val>
          <c:smooth val="0"/>
          <c:extLst>
            <c:ext xmlns:c16="http://schemas.microsoft.com/office/drawing/2014/chart" uri="{C3380CC4-5D6E-409C-BE32-E72D297353CC}">
              <c16:uniqueId val="{00000008-AC58-4184-B944-A12B51BA7799}"/>
            </c:ext>
          </c:extLst>
        </c:ser>
        <c:ser>
          <c:idx val="9"/>
          <c:order val="9"/>
          <c:tx>
            <c:strRef>
              <c:f>'Figures for Ethernet Optics rep'!$C$369</c:f>
              <c:strCache>
                <c:ptCount val="1"/>
                <c:pt idx="0">
                  <c:v>1.6T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rep'!$D$369:$N$369</c:f>
              <c:numCache>
                <c:formatCode>_("$"* #,##0_);_("$"* \(#,##0\);_("$"* "-"??_);_(@_)</c:formatCode>
                <c:ptCount val="11"/>
                <c:pt idx="0">
                  <c:v>0</c:v>
                </c:pt>
                <c:pt idx="1">
                  <c:v>0</c:v>
                </c:pt>
              </c:numCache>
            </c:numRef>
          </c:val>
          <c:smooth val="0"/>
          <c:extLst>
            <c:ext xmlns:c16="http://schemas.microsoft.com/office/drawing/2014/chart" uri="{C3380CC4-5D6E-409C-BE32-E72D297353CC}">
              <c16:uniqueId val="{00000009-AC58-4184-B944-A12B51BA7799}"/>
            </c:ext>
          </c:extLst>
        </c:ser>
        <c:dLbls>
          <c:showLegendKey val="0"/>
          <c:showVal val="0"/>
          <c:showCatName val="0"/>
          <c:showSerName val="0"/>
          <c:showPercent val="0"/>
          <c:showBubbleSize val="0"/>
        </c:dLbls>
        <c:marker val="1"/>
        <c:smooth val="0"/>
        <c:axId val="133133440"/>
        <c:axId val="133135360"/>
      </c:lineChart>
      <c:catAx>
        <c:axId val="13313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35360"/>
        <c:crosses val="autoZero"/>
        <c:auto val="1"/>
        <c:lblAlgn val="ctr"/>
        <c:lblOffset val="100"/>
        <c:noMultiLvlLbl val="0"/>
      </c:catAx>
      <c:valAx>
        <c:axId val="133135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sales ($ mil)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33440"/>
        <c:crosses val="autoZero"/>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'Figures for Ethernet Optics rep'!$C$345</c:f>
              <c:strCache>
                <c:ptCount val="1"/>
                <c:pt idx="0">
                  <c:v>Label</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val>
          <c:extLst>
            <c:ext xmlns:c16="http://schemas.microsoft.com/office/drawing/2014/chart" uri="{C3380CC4-5D6E-409C-BE32-E72D297353CC}">
              <c16:uniqueId val="{00000000-3339-45C6-A751-2D80D0364AEA}"/>
            </c:ext>
          </c:extLst>
        </c:ser>
        <c:ser>
          <c:idx val="1"/>
          <c:order val="1"/>
          <c:tx>
            <c:strRef>
              <c:f>'Figures for Ethernet Optics rep'!$C$346</c:f>
              <c:strCache>
                <c:ptCount val="1"/>
                <c:pt idx="0">
                  <c:v>1G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rep'!$D$346:$N$346</c:f>
              <c:numCache>
                <c:formatCode>_-* #,##0_-;\-* #,##0_-;_-* "-"??_-;_-@_-</c:formatCode>
                <c:ptCount val="11"/>
                <c:pt idx="0">
                  <c:v>14338976</c:v>
                </c:pt>
                <c:pt idx="1">
                  <c:v>12104234</c:v>
                </c:pt>
              </c:numCache>
            </c:numRef>
          </c:val>
          <c:extLst>
            <c:ext xmlns:c16="http://schemas.microsoft.com/office/drawing/2014/chart" uri="{C3380CC4-5D6E-409C-BE32-E72D297353CC}">
              <c16:uniqueId val="{00000001-3339-45C6-A751-2D80D0364AEA}"/>
            </c:ext>
          </c:extLst>
        </c:ser>
        <c:ser>
          <c:idx val="2"/>
          <c:order val="2"/>
          <c:tx>
            <c:strRef>
              <c:f>'Figures for Ethernet Optics rep'!$C$347</c:f>
              <c:strCache>
                <c:ptCount val="1"/>
                <c:pt idx="0">
                  <c:v>10G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rep'!$D$347:$N$347</c:f>
              <c:numCache>
                <c:formatCode>_-* #,##0_-;\-* #,##0_-;_-* "-"??_-;_-@_-</c:formatCode>
                <c:ptCount val="11"/>
                <c:pt idx="0">
                  <c:v>22020505.100000001</c:v>
                </c:pt>
                <c:pt idx="1">
                  <c:v>18620039</c:v>
                </c:pt>
              </c:numCache>
            </c:numRef>
          </c:val>
          <c:extLst>
            <c:ext xmlns:c16="http://schemas.microsoft.com/office/drawing/2014/chart" uri="{C3380CC4-5D6E-409C-BE32-E72D297353CC}">
              <c16:uniqueId val="{00000002-3339-45C6-A751-2D80D0364AEA}"/>
            </c:ext>
          </c:extLst>
        </c:ser>
        <c:ser>
          <c:idx val="3"/>
          <c:order val="3"/>
          <c:tx>
            <c:strRef>
              <c:f>'Figures for Ethernet Optics rep'!$C$348</c:f>
              <c:strCache>
                <c:ptCount val="1"/>
                <c:pt idx="0">
                  <c:v>25G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rep'!$D$348:$N$348</c:f>
              <c:numCache>
                <c:formatCode>_-* #,##0_-;\-* #,##0_-;_-* "-"??_-;_-@_-</c:formatCode>
                <c:ptCount val="11"/>
                <c:pt idx="0">
                  <c:v>375687</c:v>
                </c:pt>
                <c:pt idx="1">
                  <c:v>728184</c:v>
                </c:pt>
              </c:numCache>
            </c:numRef>
          </c:val>
          <c:extLst>
            <c:ext xmlns:c16="http://schemas.microsoft.com/office/drawing/2014/chart" uri="{C3380CC4-5D6E-409C-BE32-E72D297353CC}">
              <c16:uniqueId val="{00000003-3339-45C6-A751-2D80D0364AEA}"/>
            </c:ext>
          </c:extLst>
        </c:ser>
        <c:ser>
          <c:idx val="4"/>
          <c:order val="4"/>
          <c:tx>
            <c:strRef>
              <c:f>'Figures for Ethernet Optics rep'!$C$349</c:f>
              <c:strCache>
                <c:ptCount val="1"/>
                <c:pt idx="0">
                  <c:v>40G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rep'!$D$349:$N$349</c:f>
              <c:numCache>
                <c:formatCode>_-* #,##0_-;\-* #,##0_-;_-* "-"??_-;_-@_-</c:formatCode>
                <c:ptCount val="11"/>
                <c:pt idx="0">
                  <c:v>3027900.7525500003</c:v>
                </c:pt>
                <c:pt idx="1">
                  <c:v>2689780</c:v>
                </c:pt>
              </c:numCache>
            </c:numRef>
          </c:val>
          <c:extLst>
            <c:ext xmlns:c16="http://schemas.microsoft.com/office/drawing/2014/chart" uri="{C3380CC4-5D6E-409C-BE32-E72D297353CC}">
              <c16:uniqueId val="{00000004-3339-45C6-A751-2D80D0364AEA}"/>
            </c:ext>
          </c:extLst>
        </c:ser>
        <c:ser>
          <c:idx val="5"/>
          <c:order val="5"/>
          <c:tx>
            <c:strRef>
              <c:f>'Figures for Ethernet Optics rep'!$C$350</c:f>
              <c:strCache>
                <c:ptCount val="1"/>
                <c:pt idx="0">
                  <c:v>50G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rep'!$D$350:$N$350</c:f>
              <c:numCache>
                <c:formatCode>_-* #,##0_-;\-* #,##0_-;_-* "-"??_-;_-@_-</c:formatCode>
                <c:ptCount val="11"/>
                <c:pt idx="0">
                  <c:v>0</c:v>
                </c:pt>
                <c:pt idx="1">
                  <c:v>0</c:v>
                </c:pt>
              </c:numCache>
            </c:numRef>
          </c:val>
          <c:extLst>
            <c:ext xmlns:c16="http://schemas.microsoft.com/office/drawing/2014/chart" uri="{C3380CC4-5D6E-409C-BE32-E72D297353CC}">
              <c16:uniqueId val="{00000005-3339-45C6-A751-2D80D0364AEA}"/>
            </c:ext>
          </c:extLst>
        </c:ser>
        <c:ser>
          <c:idx val="6"/>
          <c:order val="6"/>
          <c:tx>
            <c:strRef>
              <c:f>'Figures for Ethernet Optics rep'!$C$351</c:f>
              <c:strCache>
                <c:ptCount val="1"/>
                <c:pt idx="0">
                  <c:v>100G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rep'!$D$351:$N$351</c:f>
              <c:numCache>
                <c:formatCode>_-* #,##0_-;\-* #,##0_-;_-* "-"??_-;_-@_-</c:formatCode>
                <c:ptCount val="11"/>
                <c:pt idx="0">
                  <c:v>6187018.7366946787</c:v>
                </c:pt>
                <c:pt idx="1">
                  <c:v>7908341.8911414724</c:v>
                </c:pt>
              </c:numCache>
            </c:numRef>
          </c:val>
          <c:extLst>
            <c:ext xmlns:c16="http://schemas.microsoft.com/office/drawing/2014/chart" uri="{C3380CC4-5D6E-409C-BE32-E72D297353CC}">
              <c16:uniqueId val="{00000006-3339-45C6-A751-2D80D0364AEA}"/>
            </c:ext>
          </c:extLst>
        </c:ser>
        <c:ser>
          <c:idx val="7"/>
          <c:order val="7"/>
          <c:tx>
            <c:strRef>
              <c:f>'Figures for Ethernet Optics rep'!$C$352</c:f>
              <c:strCache>
                <c:ptCount val="1"/>
                <c:pt idx="0">
                  <c:v>200G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rep'!$D$352:$N$352</c:f>
              <c:numCache>
                <c:formatCode>_-* #,##0_-;\-* #,##0_-;_-* "-"??_-;_-@_-</c:formatCode>
                <c:ptCount val="11"/>
                <c:pt idx="0">
                  <c:v>1000</c:v>
                </c:pt>
                <c:pt idx="1">
                  <c:v>11072</c:v>
                </c:pt>
              </c:numCache>
            </c:numRef>
          </c:val>
          <c:extLst>
            <c:ext xmlns:c16="http://schemas.microsoft.com/office/drawing/2014/chart" uri="{C3380CC4-5D6E-409C-BE32-E72D297353CC}">
              <c16:uniqueId val="{00000007-3339-45C6-A751-2D80D0364AEA}"/>
            </c:ext>
          </c:extLst>
        </c:ser>
        <c:ser>
          <c:idx val="8"/>
          <c:order val="8"/>
          <c:tx>
            <c:strRef>
              <c:f>'Figures for Ethernet Optics rep'!$C$353</c:f>
              <c:strCache>
                <c:ptCount val="1"/>
                <c:pt idx="0">
                  <c:v>400G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rep'!$D$353:$N$353</c:f>
              <c:numCache>
                <c:formatCode>_-* #,##0_-;\-* #,##0_-;_-* "-"??_-;_-@_-</c:formatCode>
                <c:ptCount val="11"/>
                <c:pt idx="0">
                  <c:v>39000</c:v>
                </c:pt>
                <c:pt idx="1">
                  <c:v>146655.62637362638</c:v>
                </c:pt>
              </c:numCache>
            </c:numRef>
          </c:val>
          <c:extLst>
            <c:ext xmlns:c16="http://schemas.microsoft.com/office/drawing/2014/chart" uri="{C3380CC4-5D6E-409C-BE32-E72D297353CC}">
              <c16:uniqueId val="{00000008-3339-45C6-A751-2D80D0364AEA}"/>
            </c:ext>
          </c:extLst>
        </c:ser>
        <c:ser>
          <c:idx val="9"/>
          <c:order val="9"/>
          <c:tx>
            <c:strRef>
              <c:f>'Figures for Ethernet Optics rep'!$C$354</c:f>
              <c:strCache>
                <c:ptCount val="1"/>
                <c:pt idx="0">
                  <c:v>800G</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rep'!$D$354:$N$354</c:f>
              <c:numCache>
                <c:formatCode>_-* #,##0_-;\-* #,##0_-;_-* "-"??_-;_-@_-</c:formatCode>
                <c:ptCount val="11"/>
                <c:pt idx="0">
                  <c:v>0</c:v>
                </c:pt>
                <c:pt idx="1">
                  <c:v>0</c:v>
                </c:pt>
              </c:numCache>
            </c:numRef>
          </c:val>
          <c:extLst>
            <c:ext xmlns:c16="http://schemas.microsoft.com/office/drawing/2014/chart" uri="{C3380CC4-5D6E-409C-BE32-E72D297353CC}">
              <c16:uniqueId val="{00000009-3339-45C6-A751-2D80D0364AEA}"/>
            </c:ext>
          </c:extLst>
        </c:ser>
        <c:ser>
          <c:idx val="10"/>
          <c:order val="10"/>
          <c:tx>
            <c:strRef>
              <c:f>'Figures for Ethernet Optics rep'!$C$355</c:f>
              <c:strCache>
                <c:ptCount val="1"/>
                <c:pt idx="0">
                  <c:v>1.6T</c:v>
                </c:pt>
              </c:strCache>
            </c:strRef>
          </c:tx>
          <c:invertIfNegative val="0"/>
          <c:cat>
            <c:numRef>
              <c:f>'Figures for Ethernet Optics rep'!$D$345:$N$345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rep'!$D$355:$N$355</c:f>
              <c:numCache>
                <c:formatCode>_-* #,##0_-;\-* #,##0_-;_-* "-"??_-;_-@_-</c:formatCode>
                <c:ptCount val="11"/>
                <c:pt idx="0">
                  <c:v>0</c:v>
                </c:pt>
                <c:pt idx="1">
                  <c:v>0</c:v>
                </c:pt>
              </c:numCache>
            </c:numRef>
          </c:val>
          <c:extLst>
            <c:ext xmlns:c16="http://schemas.microsoft.com/office/drawing/2014/chart" uri="{C3380CC4-5D6E-409C-BE32-E72D297353CC}">
              <c16:uniqueId val="{0000000A-3339-45C6-A751-2D80D0364AEA}"/>
            </c:ext>
          </c:extLst>
        </c:ser>
        <c:dLbls>
          <c:showLegendKey val="0"/>
          <c:showVal val="0"/>
          <c:showCatName val="0"/>
          <c:showSerName val="0"/>
          <c:showPercent val="0"/>
          <c:showBubbleSize val="0"/>
        </c:dLbls>
        <c:gapWidth val="150"/>
        <c:overlap val="100"/>
        <c:axId val="132821376"/>
        <c:axId val="132822912"/>
      </c:barChart>
      <c:catAx>
        <c:axId val="132821376"/>
        <c:scaling>
          <c:orientation val="minMax"/>
        </c:scaling>
        <c:delete val="0"/>
        <c:axPos val="b"/>
        <c:numFmt formatCode="General" sourceLinked="1"/>
        <c:majorTickMark val="out"/>
        <c:minorTickMark val="none"/>
        <c:tickLblPos val="nextTo"/>
        <c:crossAx val="132822912"/>
        <c:crosses val="autoZero"/>
        <c:auto val="1"/>
        <c:lblAlgn val="ctr"/>
        <c:lblOffset val="100"/>
        <c:noMultiLvlLbl val="0"/>
      </c:catAx>
      <c:valAx>
        <c:axId val="132822912"/>
        <c:scaling>
          <c:orientation val="minMax"/>
        </c:scaling>
        <c:delete val="0"/>
        <c:axPos val="l"/>
        <c:majorGridlines/>
        <c:title>
          <c:tx>
            <c:rich>
              <a:bodyPr rot="-5400000" vert="horz"/>
              <a:lstStyle/>
              <a:p>
                <a:pPr>
                  <a:defRPr sz="1050" b="1"/>
                </a:pPr>
                <a:r>
                  <a:rPr lang="en-US" sz="1050" b="1"/>
                  <a:t>Percentage of annual shipments</a:t>
                </a:r>
              </a:p>
            </c:rich>
          </c:tx>
          <c:layout>
            <c:manualLayout>
              <c:xMode val="edge"/>
              <c:yMode val="edge"/>
              <c:x val="1.6856589295743456E-2"/>
              <c:y val="0.12908756197142024"/>
            </c:manualLayout>
          </c:layout>
          <c:overlay val="0"/>
        </c:title>
        <c:numFmt formatCode="0%" sourceLinked="1"/>
        <c:majorTickMark val="out"/>
        <c:minorTickMark val="none"/>
        <c:tickLblPos val="nextTo"/>
        <c:crossAx val="132821376"/>
        <c:crosses val="autoZero"/>
        <c:crossBetween val="between"/>
      </c:valAx>
    </c:plotArea>
    <c:legend>
      <c:legendPos val="r"/>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1441384541496"/>
          <c:y val="8.8437591134441523E-2"/>
          <c:w val="0.80117710532345943"/>
          <c:h val="0.79558253135024792"/>
        </c:manualLayout>
      </c:layout>
      <c:lineChart>
        <c:grouping val="standard"/>
        <c:varyColors val="0"/>
        <c:ser>
          <c:idx val="0"/>
          <c:order val="0"/>
          <c:tx>
            <c:strRef>
              <c:f>'Figures for Ethernet Optics rep'!$C$549</c:f>
              <c:strCache>
                <c:ptCount val="1"/>
                <c:pt idx="0">
                  <c:v>100-300 m</c:v>
                </c:pt>
              </c:strCache>
            </c:strRef>
          </c:tx>
          <c:cat>
            <c:numRef>
              <c:f>'Figures for Ethernet Optics rep'!$D$548:$N$548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rep'!$D$549:$N$549</c:f>
              <c:numCache>
                <c:formatCode>_-* #,##0_-;\-* #,##0_-;_-* "-"??_-;_-@_-</c:formatCode>
                <c:ptCount val="11"/>
                <c:pt idx="0">
                  <c:v>318978</c:v>
                </c:pt>
                <c:pt idx="1">
                  <c:v>662127</c:v>
                </c:pt>
              </c:numCache>
            </c:numRef>
          </c:val>
          <c:smooth val="0"/>
          <c:extLst>
            <c:ext xmlns:c16="http://schemas.microsoft.com/office/drawing/2014/chart" uri="{C3380CC4-5D6E-409C-BE32-E72D297353CC}">
              <c16:uniqueId val="{00000000-B804-4AA4-A4A9-48C9FB285B8E}"/>
            </c:ext>
          </c:extLst>
        </c:ser>
        <c:ser>
          <c:idx val="1"/>
          <c:order val="1"/>
          <c:tx>
            <c:strRef>
              <c:f>'Figures for Ethernet Optics rep'!$C$550</c:f>
              <c:strCache>
                <c:ptCount val="1"/>
                <c:pt idx="0">
                  <c:v>10 km</c:v>
                </c:pt>
              </c:strCache>
            </c:strRef>
          </c:tx>
          <c:cat>
            <c:numRef>
              <c:f>'Figures for Ethernet Optics rep'!$D$548:$N$548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rep'!$D$550:$N$550</c:f>
              <c:numCache>
                <c:formatCode>_-* #,##0_-;\-* #,##0_-;_-* "-"??_-;_-@_-</c:formatCode>
                <c:ptCount val="11"/>
                <c:pt idx="0">
                  <c:v>56709</c:v>
                </c:pt>
                <c:pt idx="1">
                  <c:v>66057</c:v>
                </c:pt>
              </c:numCache>
            </c:numRef>
          </c:val>
          <c:smooth val="0"/>
          <c:extLst>
            <c:ext xmlns:c16="http://schemas.microsoft.com/office/drawing/2014/chart" uri="{C3380CC4-5D6E-409C-BE32-E72D297353CC}">
              <c16:uniqueId val="{00000001-B804-4AA4-A4A9-48C9FB285B8E}"/>
            </c:ext>
          </c:extLst>
        </c:ser>
        <c:ser>
          <c:idx val="2"/>
          <c:order val="2"/>
          <c:tx>
            <c:strRef>
              <c:f>'Figures for Ethernet Optics rep'!$C$551</c:f>
              <c:strCache>
                <c:ptCount val="1"/>
                <c:pt idx="0">
                  <c:v>40 km</c:v>
                </c:pt>
              </c:strCache>
            </c:strRef>
          </c:tx>
          <c:cat>
            <c:numRef>
              <c:f>'Figures for Ethernet Optics rep'!$D$548:$N$548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rep'!$D$551:$N$551</c:f>
              <c:numCache>
                <c:formatCode>_-* #,##0_-;\-* #,##0_-;_-* "-"??_-;_-@_-</c:formatCode>
                <c:ptCount val="11"/>
                <c:pt idx="0">
                  <c:v>0</c:v>
                </c:pt>
                <c:pt idx="1">
                  <c:v>0</c:v>
                </c:pt>
              </c:numCache>
            </c:numRef>
          </c:val>
          <c:smooth val="0"/>
          <c:extLst>
            <c:ext xmlns:c16="http://schemas.microsoft.com/office/drawing/2014/chart" uri="{C3380CC4-5D6E-409C-BE32-E72D297353CC}">
              <c16:uniqueId val="{00000002-B804-4AA4-A4A9-48C9FB285B8E}"/>
            </c:ext>
          </c:extLst>
        </c:ser>
        <c:dLbls>
          <c:showLegendKey val="0"/>
          <c:showVal val="0"/>
          <c:showCatName val="0"/>
          <c:showSerName val="0"/>
          <c:showPercent val="0"/>
          <c:showBubbleSize val="0"/>
        </c:dLbls>
        <c:marker val="1"/>
        <c:smooth val="0"/>
        <c:axId val="132870528"/>
        <c:axId val="132872064"/>
      </c:lineChart>
      <c:catAx>
        <c:axId val="132870528"/>
        <c:scaling>
          <c:orientation val="minMax"/>
        </c:scaling>
        <c:delete val="0"/>
        <c:axPos val="b"/>
        <c:numFmt formatCode="General" sourceLinked="1"/>
        <c:majorTickMark val="out"/>
        <c:minorTickMark val="none"/>
        <c:tickLblPos val="nextTo"/>
        <c:txPr>
          <a:bodyPr/>
          <a:lstStyle/>
          <a:p>
            <a:pPr>
              <a:defRPr sz="1100"/>
            </a:pPr>
            <a:endParaRPr lang="en-US"/>
          </a:p>
        </c:txPr>
        <c:crossAx val="132872064"/>
        <c:crosses val="autoZero"/>
        <c:auto val="1"/>
        <c:lblAlgn val="ctr"/>
        <c:lblOffset val="100"/>
        <c:noMultiLvlLbl val="0"/>
      </c:catAx>
      <c:valAx>
        <c:axId val="132872064"/>
        <c:scaling>
          <c:orientation val="minMax"/>
        </c:scaling>
        <c:delete val="0"/>
        <c:axPos val="l"/>
        <c:majorGridlines/>
        <c:title>
          <c:tx>
            <c:rich>
              <a:bodyPr rot="-5400000" vert="horz"/>
              <a:lstStyle/>
              <a:p>
                <a:pPr>
                  <a:defRPr sz="1100"/>
                </a:pPr>
                <a:r>
                  <a:rPr lang="en-US" sz="1100"/>
                  <a:t>Annual shipments (units)</a:t>
                </a:r>
              </a:p>
            </c:rich>
          </c:tx>
          <c:overlay val="0"/>
        </c:title>
        <c:numFmt formatCode="_-* #,##0_-;\-* #,##0_-;_-* &quot;-&quot;??_-;_-@_-" sourceLinked="1"/>
        <c:majorTickMark val="out"/>
        <c:minorTickMark val="none"/>
        <c:tickLblPos val="nextTo"/>
        <c:txPr>
          <a:bodyPr/>
          <a:lstStyle/>
          <a:p>
            <a:pPr>
              <a:defRPr sz="1050"/>
            </a:pPr>
            <a:endParaRPr lang="en-US"/>
          </a:p>
        </c:txPr>
        <c:crossAx val="132870528"/>
        <c:crosses val="autoZero"/>
        <c:crossBetween val="between"/>
      </c:valAx>
    </c:plotArea>
    <c:legend>
      <c:legendPos val="r"/>
      <c:layout>
        <c:manualLayout>
          <c:xMode val="edge"/>
          <c:yMode val="edge"/>
          <c:x val="0.192443706123405"/>
          <c:y val="0.12442403032954213"/>
          <c:w val="0.16416409805149412"/>
          <c:h val="0.27113352634199411"/>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1441384541496"/>
          <c:y val="8.8437591134441523E-2"/>
          <c:w val="0.80117710532345943"/>
          <c:h val="0.79558253135024792"/>
        </c:manualLayout>
      </c:layout>
      <c:lineChart>
        <c:grouping val="standard"/>
        <c:varyColors val="0"/>
        <c:ser>
          <c:idx val="0"/>
          <c:order val="0"/>
          <c:tx>
            <c:strRef>
              <c:f>'Figures for Ethernet Optics rep'!$C$571</c:f>
              <c:strCache>
                <c:ptCount val="1"/>
                <c:pt idx="0">
                  <c:v>100 m</c:v>
                </c:pt>
              </c:strCache>
            </c:strRef>
          </c:tx>
          <c:cat>
            <c:numRef>
              <c:f>'Figures for Ethernet Optics rep'!$D$570:$N$570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rep'!$D$571:$N$571</c:f>
              <c:numCache>
                <c:formatCode>_-* #,##0_-;\-* #,##0_-;_-* "-"??_-;_-@_-</c:formatCode>
                <c:ptCount val="11"/>
                <c:pt idx="0">
                  <c:v>0</c:v>
                </c:pt>
                <c:pt idx="1">
                  <c:v>0</c:v>
                </c:pt>
              </c:numCache>
            </c:numRef>
          </c:val>
          <c:smooth val="0"/>
          <c:extLst>
            <c:ext xmlns:c16="http://schemas.microsoft.com/office/drawing/2014/chart" uri="{C3380CC4-5D6E-409C-BE32-E72D297353CC}">
              <c16:uniqueId val="{00000000-F0EA-4CCC-8F9D-380CB9BEC9E5}"/>
            </c:ext>
          </c:extLst>
        </c:ser>
        <c:ser>
          <c:idx val="1"/>
          <c:order val="1"/>
          <c:tx>
            <c:strRef>
              <c:f>'Figures for Ethernet Optics rep'!$C$572</c:f>
              <c:strCache>
                <c:ptCount val="1"/>
                <c:pt idx="0">
                  <c:v>2 km</c:v>
                </c:pt>
              </c:strCache>
            </c:strRef>
          </c:tx>
          <c:cat>
            <c:numRef>
              <c:f>'Figures for Ethernet Optics rep'!$D$570:$N$570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rep'!$D$572:$N$572</c:f>
              <c:numCache>
                <c:formatCode>_-* #,##0_-;\-* #,##0_-;_-* "-"??_-;_-@_-</c:formatCode>
                <c:ptCount val="11"/>
                <c:pt idx="0">
                  <c:v>0</c:v>
                </c:pt>
                <c:pt idx="1">
                  <c:v>0</c:v>
                </c:pt>
              </c:numCache>
            </c:numRef>
          </c:val>
          <c:smooth val="0"/>
          <c:extLst>
            <c:ext xmlns:c16="http://schemas.microsoft.com/office/drawing/2014/chart" uri="{C3380CC4-5D6E-409C-BE32-E72D297353CC}">
              <c16:uniqueId val="{00000001-F0EA-4CCC-8F9D-380CB9BEC9E5}"/>
            </c:ext>
          </c:extLst>
        </c:ser>
        <c:dLbls>
          <c:showLegendKey val="0"/>
          <c:showVal val="0"/>
          <c:showCatName val="0"/>
          <c:showSerName val="0"/>
          <c:showPercent val="0"/>
          <c:showBubbleSize val="0"/>
        </c:dLbls>
        <c:marker val="1"/>
        <c:smooth val="0"/>
        <c:axId val="132894080"/>
        <c:axId val="132895872"/>
      </c:lineChart>
      <c:catAx>
        <c:axId val="132894080"/>
        <c:scaling>
          <c:orientation val="minMax"/>
        </c:scaling>
        <c:delete val="0"/>
        <c:axPos val="b"/>
        <c:numFmt formatCode="General" sourceLinked="1"/>
        <c:majorTickMark val="out"/>
        <c:minorTickMark val="none"/>
        <c:tickLblPos val="nextTo"/>
        <c:txPr>
          <a:bodyPr/>
          <a:lstStyle/>
          <a:p>
            <a:pPr>
              <a:defRPr sz="1100"/>
            </a:pPr>
            <a:endParaRPr lang="en-US"/>
          </a:p>
        </c:txPr>
        <c:crossAx val="132895872"/>
        <c:crosses val="autoZero"/>
        <c:auto val="1"/>
        <c:lblAlgn val="ctr"/>
        <c:lblOffset val="100"/>
        <c:noMultiLvlLbl val="0"/>
      </c:catAx>
      <c:valAx>
        <c:axId val="132895872"/>
        <c:scaling>
          <c:orientation val="minMax"/>
        </c:scaling>
        <c:delete val="0"/>
        <c:axPos val="l"/>
        <c:majorGridlines/>
        <c:title>
          <c:tx>
            <c:rich>
              <a:bodyPr rot="-5400000" vert="horz"/>
              <a:lstStyle/>
              <a:p>
                <a:pPr>
                  <a:defRPr sz="1100"/>
                </a:pPr>
                <a:r>
                  <a:rPr lang="en-US" sz="1100"/>
                  <a:t>Annual shipments (units)</a:t>
                </a:r>
              </a:p>
            </c:rich>
          </c:tx>
          <c:layout>
            <c:manualLayout>
              <c:xMode val="edge"/>
              <c:yMode val="edge"/>
              <c:x val="1.9736154026585649E-2"/>
              <c:y val="0.20718941382327208"/>
            </c:manualLayout>
          </c:layout>
          <c:overlay val="0"/>
        </c:title>
        <c:numFmt formatCode="_-* #,##0_-;\-* #,##0_-;_-* &quot;-&quot;??_-;_-@_-" sourceLinked="1"/>
        <c:majorTickMark val="out"/>
        <c:minorTickMark val="none"/>
        <c:tickLblPos val="nextTo"/>
        <c:txPr>
          <a:bodyPr/>
          <a:lstStyle/>
          <a:p>
            <a:pPr>
              <a:defRPr sz="1050"/>
            </a:pPr>
            <a:endParaRPr lang="en-US"/>
          </a:p>
        </c:txPr>
        <c:crossAx val="132894080"/>
        <c:crosses val="autoZero"/>
        <c:crossBetween val="between"/>
      </c:valAx>
    </c:plotArea>
    <c:legend>
      <c:legendPos val="r"/>
      <c:layout>
        <c:manualLayout>
          <c:xMode val="edge"/>
          <c:yMode val="edge"/>
          <c:x val="0.192443706123405"/>
          <c:y val="0.12442403032954213"/>
          <c:w val="0.16783947339116473"/>
          <c:h val="0.26799540682414696"/>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1441384541496"/>
          <c:y val="8.8437591134441523E-2"/>
          <c:w val="0.80117710532345943"/>
          <c:h val="0.79558253135024792"/>
        </c:manualLayout>
      </c:layout>
      <c:lineChart>
        <c:grouping val="standard"/>
        <c:varyColors val="0"/>
        <c:ser>
          <c:idx val="0"/>
          <c:order val="0"/>
          <c:tx>
            <c:strRef>
              <c:f>'Figures for Ethernet Optics rep'!$C$592</c:f>
              <c:strCache>
                <c:ptCount val="1"/>
                <c:pt idx="0">
                  <c:v>40G SR4_100 m_QSFP+</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rep'!$D$592:$N$592</c:f>
              <c:numCache>
                <c:formatCode>_-* #,##0_-;\-* #,##0_-;_-* "-"??_-;_-@_-</c:formatCode>
                <c:ptCount val="11"/>
                <c:pt idx="0">
                  <c:v>890416.75255000009</c:v>
                </c:pt>
                <c:pt idx="1">
                  <c:v>658732.99999999988</c:v>
                </c:pt>
              </c:numCache>
            </c:numRef>
          </c:val>
          <c:smooth val="0"/>
          <c:extLst>
            <c:ext xmlns:c16="http://schemas.microsoft.com/office/drawing/2014/chart" uri="{C3380CC4-5D6E-409C-BE32-E72D297353CC}">
              <c16:uniqueId val="{00000000-969B-4558-AC8C-256A990AD975}"/>
            </c:ext>
          </c:extLst>
        </c:ser>
        <c:ser>
          <c:idx val="1"/>
          <c:order val="1"/>
          <c:tx>
            <c:strRef>
              <c:f>'Figures for Ethernet Optics rep'!$C$593</c:f>
              <c:strCache>
                <c:ptCount val="1"/>
                <c:pt idx="0">
                  <c:v>40G MM duplex_100 m_QSFP+</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rep'!$D$593:$N$593</c:f>
              <c:numCache>
                <c:formatCode>_-* #,##0_-;\-* #,##0_-;_-* "-"??_-;_-@_-</c:formatCode>
                <c:ptCount val="11"/>
                <c:pt idx="0">
                  <c:v>594327</c:v>
                </c:pt>
                <c:pt idx="1">
                  <c:v>460602</c:v>
                </c:pt>
              </c:numCache>
            </c:numRef>
          </c:val>
          <c:smooth val="0"/>
          <c:extLst>
            <c:ext xmlns:c16="http://schemas.microsoft.com/office/drawing/2014/chart" uri="{C3380CC4-5D6E-409C-BE32-E72D297353CC}">
              <c16:uniqueId val="{00000001-969B-4558-AC8C-256A990AD975}"/>
            </c:ext>
          </c:extLst>
        </c:ser>
        <c:ser>
          <c:idx val="2"/>
          <c:order val="2"/>
          <c:tx>
            <c:strRef>
              <c:f>'Figures for Ethernet Optics rep'!$C$594</c:f>
              <c:strCache>
                <c:ptCount val="1"/>
                <c:pt idx="0">
                  <c:v>40G eSR4_300 m_QSFP+</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rep'!$D$594:$N$594</c:f>
              <c:numCache>
                <c:formatCode>_-* #,##0_-;\-* #,##0_-;_-* "-"??_-;_-@_-</c:formatCode>
                <c:ptCount val="11"/>
                <c:pt idx="0">
                  <c:v>491066.99999999994</c:v>
                </c:pt>
                <c:pt idx="1">
                  <c:v>293614</c:v>
                </c:pt>
              </c:numCache>
            </c:numRef>
          </c:val>
          <c:smooth val="0"/>
          <c:extLst>
            <c:ext xmlns:c16="http://schemas.microsoft.com/office/drawing/2014/chart" uri="{C3380CC4-5D6E-409C-BE32-E72D297353CC}">
              <c16:uniqueId val="{00000002-969B-4558-AC8C-256A990AD975}"/>
            </c:ext>
          </c:extLst>
        </c:ser>
        <c:ser>
          <c:idx val="3"/>
          <c:order val="3"/>
          <c:tx>
            <c:strRef>
              <c:f>'Figures for Ethernet Optics rep'!$C$595</c:f>
              <c:strCache>
                <c:ptCount val="1"/>
                <c:pt idx="0">
                  <c:v>40G PSM4 _500 m_QSFP+</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rep'!$D$595:$N$595</c:f>
              <c:numCache>
                <c:formatCode>_-* #,##0_-;\-* #,##0_-;_-* "-"??_-;_-@_-</c:formatCode>
                <c:ptCount val="11"/>
                <c:pt idx="0">
                  <c:v>502708</c:v>
                </c:pt>
                <c:pt idx="1">
                  <c:v>496500</c:v>
                </c:pt>
              </c:numCache>
            </c:numRef>
          </c:val>
          <c:smooth val="0"/>
          <c:extLst>
            <c:ext xmlns:c16="http://schemas.microsoft.com/office/drawing/2014/chart" uri="{C3380CC4-5D6E-409C-BE32-E72D297353CC}">
              <c16:uniqueId val="{00000003-969B-4558-AC8C-256A990AD975}"/>
            </c:ext>
          </c:extLst>
        </c:ser>
        <c:ser>
          <c:idx val="4"/>
          <c:order val="4"/>
          <c:tx>
            <c:strRef>
              <c:f>'Figures for Ethernet Optics rep'!$C$596</c:f>
              <c:strCache>
                <c:ptCount val="1"/>
                <c:pt idx="0">
                  <c:v>40G (LR4 subspec)_2 km_QSFP+</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rep'!$D$596:$N$596</c:f>
              <c:numCache>
                <c:formatCode>_-* #,##0_-;\-* #,##0_-;_-* "-"??_-;_-@_-</c:formatCode>
                <c:ptCount val="11"/>
                <c:pt idx="0">
                  <c:v>271820.99999999994</c:v>
                </c:pt>
                <c:pt idx="1">
                  <c:v>430790</c:v>
                </c:pt>
              </c:numCache>
            </c:numRef>
          </c:val>
          <c:smooth val="0"/>
          <c:extLst>
            <c:ext xmlns:c16="http://schemas.microsoft.com/office/drawing/2014/chart" uri="{C3380CC4-5D6E-409C-BE32-E72D297353CC}">
              <c16:uniqueId val="{00000004-969B-4558-AC8C-256A990AD975}"/>
            </c:ext>
          </c:extLst>
        </c:ser>
        <c:ser>
          <c:idx val="5"/>
          <c:order val="5"/>
          <c:tx>
            <c:strRef>
              <c:f>'Figures for Ethernet Optics rep'!$C$597</c:f>
              <c:strCache>
                <c:ptCount val="1"/>
                <c:pt idx="0">
                  <c:v> 40G_10 km_QSFP+ </c:v>
                </c:pt>
              </c:strCache>
            </c:strRef>
          </c:tx>
          <c:cat>
            <c:numRef>
              <c:f>'Figures for Ethernet Optics rep'!$D$591:$N$591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rep'!$D$597:$N$597</c:f>
              <c:numCache>
                <c:formatCode>_-* #,##0_-;\-* #,##0_-;_-* "-"??_-;_-@_-</c:formatCode>
                <c:ptCount val="11"/>
                <c:pt idx="0">
                  <c:v>269337</c:v>
                </c:pt>
                <c:pt idx="1">
                  <c:v>345066</c:v>
                </c:pt>
              </c:numCache>
            </c:numRef>
          </c:val>
          <c:smooth val="0"/>
          <c:extLst>
            <c:ext xmlns:c16="http://schemas.microsoft.com/office/drawing/2014/chart" uri="{C3380CC4-5D6E-409C-BE32-E72D297353CC}">
              <c16:uniqueId val="{00000005-969B-4558-AC8C-256A990AD975}"/>
            </c:ext>
          </c:extLst>
        </c:ser>
        <c:dLbls>
          <c:showLegendKey val="0"/>
          <c:showVal val="0"/>
          <c:showCatName val="0"/>
          <c:showSerName val="0"/>
          <c:showPercent val="0"/>
          <c:showBubbleSize val="0"/>
        </c:dLbls>
        <c:marker val="1"/>
        <c:smooth val="0"/>
        <c:axId val="132935040"/>
        <c:axId val="132945024"/>
      </c:lineChart>
      <c:catAx>
        <c:axId val="132935040"/>
        <c:scaling>
          <c:orientation val="minMax"/>
        </c:scaling>
        <c:delete val="0"/>
        <c:axPos val="b"/>
        <c:numFmt formatCode="General" sourceLinked="1"/>
        <c:majorTickMark val="out"/>
        <c:minorTickMark val="none"/>
        <c:tickLblPos val="nextTo"/>
        <c:txPr>
          <a:bodyPr/>
          <a:lstStyle/>
          <a:p>
            <a:pPr>
              <a:defRPr sz="1100"/>
            </a:pPr>
            <a:endParaRPr lang="en-US"/>
          </a:p>
        </c:txPr>
        <c:crossAx val="132945024"/>
        <c:crosses val="autoZero"/>
        <c:auto val="1"/>
        <c:lblAlgn val="ctr"/>
        <c:lblOffset val="100"/>
        <c:noMultiLvlLbl val="0"/>
      </c:catAx>
      <c:valAx>
        <c:axId val="132945024"/>
        <c:scaling>
          <c:orientation val="minMax"/>
        </c:scaling>
        <c:delete val="0"/>
        <c:axPos val="l"/>
        <c:majorGridlines/>
        <c:title>
          <c:tx>
            <c:rich>
              <a:bodyPr rot="-5400000" vert="horz"/>
              <a:lstStyle/>
              <a:p>
                <a:pPr>
                  <a:defRPr sz="1100"/>
                </a:pPr>
                <a:r>
                  <a:rPr lang="en-US" sz="1100"/>
                  <a:t>Annual shipments (units)</a:t>
                </a:r>
              </a:p>
            </c:rich>
          </c:tx>
          <c:layout>
            <c:manualLayout>
              <c:xMode val="edge"/>
              <c:yMode val="edge"/>
              <c:x val="4.6910576618126353E-3"/>
              <c:y val="0.19330052493438321"/>
            </c:manualLayout>
          </c:layout>
          <c:overlay val="0"/>
        </c:title>
        <c:numFmt formatCode="_-* #,##0_-;\-* #,##0_-;_-* &quot;-&quot;??_-;_-@_-" sourceLinked="1"/>
        <c:majorTickMark val="out"/>
        <c:minorTickMark val="none"/>
        <c:tickLblPos val="nextTo"/>
        <c:txPr>
          <a:bodyPr/>
          <a:lstStyle/>
          <a:p>
            <a:pPr>
              <a:defRPr sz="1050"/>
            </a:pPr>
            <a:endParaRPr lang="en-US"/>
          </a:p>
        </c:txPr>
        <c:crossAx val="132935040"/>
        <c:crosses val="autoZero"/>
        <c:crossBetween val="between"/>
      </c:valAx>
    </c:plotArea>
    <c:legend>
      <c:legendPos val="r"/>
      <c:layout>
        <c:manualLayout>
          <c:xMode val="edge"/>
          <c:yMode val="edge"/>
          <c:x val="0.58791481056886719"/>
          <c:y val="4.1090696996208799E-2"/>
          <c:w val="0.39635367112197833"/>
          <c:h val="0.40688429571303586"/>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43817623756139"/>
          <c:y val="8.8437591134441523E-2"/>
          <c:w val="0.79275346938369418"/>
          <c:h val="0.79558253135024792"/>
        </c:manualLayout>
      </c:layout>
      <c:lineChart>
        <c:grouping val="standard"/>
        <c:varyColors val="0"/>
        <c:ser>
          <c:idx val="0"/>
          <c:order val="0"/>
          <c:tx>
            <c:strRef>
              <c:f>'Figures for Ethernet Optics rep'!$C$617</c:f>
              <c:strCache>
                <c:ptCount val="1"/>
                <c:pt idx="0">
                  <c:v> 100G SR4 </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rep'!$D$617:$N$617</c:f>
              <c:numCache>
                <c:formatCode>_-* #,##0_-;\-* #,##0_-;_-* "-"??_-;_-@_-</c:formatCode>
                <c:ptCount val="11"/>
                <c:pt idx="0">
                  <c:v>1915817</c:v>
                </c:pt>
                <c:pt idx="1">
                  <c:v>1978545</c:v>
                </c:pt>
              </c:numCache>
            </c:numRef>
          </c:val>
          <c:smooth val="0"/>
          <c:extLst>
            <c:ext xmlns:c16="http://schemas.microsoft.com/office/drawing/2014/chart" uri="{C3380CC4-5D6E-409C-BE32-E72D297353CC}">
              <c16:uniqueId val="{00000000-B129-4917-916C-2EB3E4B2433A}"/>
            </c:ext>
          </c:extLst>
        </c:ser>
        <c:ser>
          <c:idx val="1"/>
          <c:order val="1"/>
          <c:tx>
            <c:strRef>
              <c:f>'Figures for Ethernet Optics rep'!$C$618</c:f>
              <c:strCache>
                <c:ptCount val="1"/>
                <c:pt idx="0">
                  <c:v>100G MM Duplex</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rep'!$D$618:$N$618</c:f>
              <c:numCache>
                <c:formatCode>_-* #,##0_-;\-* #,##0_-;_-* "-"??_-;_-@_-</c:formatCode>
                <c:ptCount val="11"/>
                <c:pt idx="0">
                  <c:v>150000</c:v>
                </c:pt>
                <c:pt idx="1">
                  <c:v>200000</c:v>
                </c:pt>
              </c:numCache>
            </c:numRef>
          </c:val>
          <c:smooth val="0"/>
          <c:extLst>
            <c:ext xmlns:c16="http://schemas.microsoft.com/office/drawing/2014/chart" uri="{C3380CC4-5D6E-409C-BE32-E72D297353CC}">
              <c16:uniqueId val="{00000001-B129-4917-916C-2EB3E4B2433A}"/>
            </c:ext>
          </c:extLst>
        </c:ser>
        <c:ser>
          <c:idx val="2"/>
          <c:order val="2"/>
          <c:tx>
            <c:strRef>
              <c:f>'Figures for Ethernet Optics rep'!$C$619</c:f>
              <c:strCache>
                <c:ptCount val="1"/>
                <c:pt idx="0">
                  <c:v>100G PSM4</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rep'!$D$619:$N$619</c:f>
              <c:numCache>
                <c:formatCode>_-* #,##0_-;\-* #,##0_-;_-* "-"??_-;_-@_-</c:formatCode>
                <c:ptCount val="11"/>
                <c:pt idx="0">
                  <c:v>514311</c:v>
                </c:pt>
                <c:pt idx="1">
                  <c:v>829300</c:v>
                </c:pt>
              </c:numCache>
            </c:numRef>
          </c:val>
          <c:smooth val="0"/>
          <c:extLst>
            <c:ext xmlns:c16="http://schemas.microsoft.com/office/drawing/2014/chart" uri="{C3380CC4-5D6E-409C-BE32-E72D297353CC}">
              <c16:uniqueId val="{00000002-B129-4917-916C-2EB3E4B2433A}"/>
            </c:ext>
          </c:extLst>
        </c:ser>
        <c:ser>
          <c:idx val="3"/>
          <c:order val="3"/>
          <c:tx>
            <c:strRef>
              <c:f>'Figures for Ethernet Optics rep'!$C$620</c:f>
              <c:strCache>
                <c:ptCount val="1"/>
                <c:pt idx="0">
                  <c:v>100G DR</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rep'!$D$620:$N$620</c:f>
              <c:numCache>
                <c:formatCode>_-* #,##0_-;\-* #,##0_-;_-* "-"??_-;_-@_-</c:formatCode>
                <c:ptCount val="11"/>
                <c:pt idx="0">
                  <c:v>0</c:v>
                </c:pt>
                <c:pt idx="1">
                  <c:v>0</c:v>
                </c:pt>
              </c:numCache>
            </c:numRef>
          </c:val>
          <c:smooth val="0"/>
          <c:extLst>
            <c:ext xmlns:c16="http://schemas.microsoft.com/office/drawing/2014/chart" uri="{C3380CC4-5D6E-409C-BE32-E72D297353CC}">
              <c16:uniqueId val="{00000003-B129-4917-916C-2EB3E4B2433A}"/>
            </c:ext>
          </c:extLst>
        </c:ser>
        <c:ser>
          <c:idx val="4"/>
          <c:order val="4"/>
          <c:tx>
            <c:strRef>
              <c:f>'Figures for Ethernet Optics rep'!$C$621</c:f>
              <c:strCache>
                <c:ptCount val="1"/>
                <c:pt idx="0">
                  <c:v>100G CWDM4</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rep'!$D$621:$N$621</c:f>
              <c:numCache>
                <c:formatCode>_-* #,##0_-;\-* #,##0_-;_-* "-"??_-;_-@_-</c:formatCode>
                <c:ptCount val="11"/>
                <c:pt idx="0">
                  <c:v>1866292.6190476189</c:v>
                </c:pt>
                <c:pt idx="1">
                  <c:v>2392959</c:v>
                </c:pt>
              </c:numCache>
            </c:numRef>
          </c:val>
          <c:smooth val="0"/>
          <c:extLst>
            <c:ext xmlns:c16="http://schemas.microsoft.com/office/drawing/2014/chart" uri="{C3380CC4-5D6E-409C-BE32-E72D297353CC}">
              <c16:uniqueId val="{00000004-B129-4917-916C-2EB3E4B2433A}"/>
            </c:ext>
          </c:extLst>
        </c:ser>
        <c:ser>
          <c:idx val="5"/>
          <c:order val="5"/>
          <c:tx>
            <c:strRef>
              <c:f>'Figures for Ethernet Optics rep'!$C$622</c:f>
              <c:strCache>
                <c:ptCount val="1"/>
                <c:pt idx="0">
                  <c:v>100G FR</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rep'!$D$622:$N$622</c:f>
              <c:numCache>
                <c:formatCode>_-* #,##0_-;\-* #,##0_-;_-* "-"??_-;_-@_-</c:formatCode>
                <c:ptCount val="11"/>
                <c:pt idx="0">
                  <c:v>3000</c:v>
                </c:pt>
                <c:pt idx="1">
                  <c:v>25083</c:v>
                </c:pt>
              </c:numCache>
            </c:numRef>
          </c:val>
          <c:smooth val="0"/>
          <c:extLst>
            <c:ext xmlns:c16="http://schemas.microsoft.com/office/drawing/2014/chart" uri="{C3380CC4-5D6E-409C-BE32-E72D297353CC}">
              <c16:uniqueId val="{00000000-E161-4B32-9DD1-43AC23AE9822}"/>
            </c:ext>
          </c:extLst>
        </c:ser>
        <c:ser>
          <c:idx val="6"/>
          <c:order val="6"/>
          <c:tx>
            <c:strRef>
              <c:f>'Figures for Ethernet Optics rep'!$C$623</c:f>
              <c:strCache>
                <c:ptCount val="1"/>
                <c:pt idx="0">
                  <c:v>100G LR4 and LR1</c:v>
                </c:pt>
              </c:strCache>
            </c:strRef>
          </c:tx>
          <c:cat>
            <c:numRef>
              <c:f>'Figures for Ethernet Optics rep'!$D$616:$N$616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rep'!$D$623:$N$623</c:f>
              <c:numCache>
                <c:formatCode>_-* #,##0_-;\-* #,##0_-;_-* "-"??_-;_-@_-</c:formatCode>
                <c:ptCount val="11"/>
                <c:pt idx="0">
                  <c:v>397891.11764705885</c:v>
                </c:pt>
                <c:pt idx="1">
                  <c:v>543871</c:v>
                </c:pt>
              </c:numCache>
            </c:numRef>
          </c:val>
          <c:smooth val="0"/>
          <c:extLst>
            <c:ext xmlns:c16="http://schemas.microsoft.com/office/drawing/2014/chart" uri="{C3380CC4-5D6E-409C-BE32-E72D297353CC}">
              <c16:uniqueId val="{00000001-E161-4B32-9DD1-43AC23AE9822}"/>
            </c:ext>
          </c:extLst>
        </c:ser>
        <c:dLbls>
          <c:showLegendKey val="0"/>
          <c:showVal val="0"/>
          <c:showCatName val="0"/>
          <c:showSerName val="0"/>
          <c:showPercent val="0"/>
          <c:showBubbleSize val="0"/>
        </c:dLbls>
        <c:marker val="1"/>
        <c:smooth val="0"/>
        <c:axId val="133660672"/>
        <c:axId val="133662208"/>
      </c:lineChart>
      <c:catAx>
        <c:axId val="133660672"/>
        <c:scaling>
          <c:orientation val="minMax"/>
        </c:scaling>
        <c:delete val="0"/>
        <c:axPos val="b"/>
        <c:numFmt formatCode="General" sourceLinked="1"/>
        <c:majorTickMark val="out"/>
        <c:minorTickMark val="none"/>
        <c:tickLblPos val="nextTo"/>
        <c:txPr>
          <a:bodyPr/>
          <a:lstStyle/>
          <a:p>
            <a:pPr>
              <a:defRPr sz="1100"/>
            </a:pPr>
            <a:endParaRPr lang="en-US"/>
          </a:p>
        </c:txPr>
        <c:crossAx val="133662208"/>
        <c:crosses val="autoZero"/>
        <c:auto val="1"/>
        <c:lblAlgn val="ctr"/>
        <c:lblOffset val="100"/>
        <c:noMultiLvlLbl val="0"/>
      </c:catAx>
      <c:valAx>
        <c:axId val="133662208"/>
        <c:scaling>
          <c:orientation val="minMax"/>
          <c:max val="12000000"/>
        </c:scaling>
        <c:delete val="0"/>
        <c:axPos val="l"/>
        <c:majorGridlines/>
        <c:title>
          <c:tx>
            <c:rich>
              <a:bodyPr rot="-5400000" vert="horz"/>
              <a:lstStyle/>
              <a:p>
                <a:pPr>
                  <a:defRPr sz="1100"/>
                </a:pPr>
                <a:r>
                  <a:rPr lang="en-US" sz="1100"/>
                  <a:t>Annual shipments (units)</a:t>
                </a:r>
              </a:p>
            </c:rich>
          </c:tx>
          <c:layout>
            <c:manualLayout>
              <c:xMode val="edge"/>
              <c:yMode val="edge"/>
              <c:x val="4.6910576618126353E-3"/>
              <c:y val="0.19330052493438321"/>
            </c:manualLayout>
          </c:layout>
          <c:overlay val="0"/>
        </c:title>
        <c:numFmt formatCode="_-* #,##0_-;\-* #,##0_-;_-* &quot;-&quot;??_-;_-@_-" sourceLinked="1"/>
        <c:majorTickMark val="out"/>
        <c:minorTickMark val="none"/>
        <c:tickLblPos val="nextTo"/>
        <c:txPr>
          <a:bodyPr/>
          <a:lstStyle/>
          <a:p>
            <a:pPr>
              <a:defRPr sz="1050"/>
            </a:pPr>
            <a:endParaRPr lang="en-US"/>
          </a:p>
        </c:txPr>
        <c:crossAx val="133660672"/>
        <c:crosses val="autoZero"/>
        <c:crossBetween val="between"/>
      </c:valAx>
    </c:plotArea>
    <c:legend>
      <c:legendPos val="r"/>
      <c:layout>
        <c:manualLayout>
          <c:xMode val="edge"/>
          <c:yMode val="edge"/>
          <c:x val="0.16614571328605232"/>
          <c:y val="5.3660332834781721E-2"/>
          <c:w val="0.46182989780469968"/>
          <c:h val="0.2490141162260541"/>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2613927068866"/>
          <c:y val="8.8437591134441523E-2"/>
          <c:w val="0.84026531848961394"/>
          <c:h val="0.79558253135024792"/>
        </c:manualLayout>
      </c:layout>
      <c:lineChart>
        <c:grouping val="standard"/>
        <c:varyColors val="0"/>
        <c:ser>
          <c:idx val="0"/>
          <c:order val="0"/>
          <c:tx>
            <c:strRef>
              <c:f>'Figures for Ethernet Optics rep'!$P$617</c:f>
              <c:strCache>
                <c:ptCount val="1"/>
                <c:pt idx="0">
                  <c:v> 100G SR4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rep'!$Q$617:$AA$617</c:f>
              <c:numCache>
                <c:formatCode>_("$"* #,##0_);_("$"* \(#,##0\);_("$"* "-"??_);_(@_)</c:formatCode>
                <c:ptCount val="11"/>
                <c:pt idx="0">
                  <c:v>217.53494686689399</c:v>
                </c:pt>
                <c:pt idx="1">
                  <c:v>168.15776864935063</c:v>
                </c:pt>
              </c:numCache>
            </c:numRef>
          </c:val>
          <c:smooth val="0"/>
          <c:extLst>
            <c:ext xmlns:c16="http://schemas.microsoft.com/office/drawing/2014/chart" uri="{C3380CC4-5D6E-409C-BE32-E72D297353CC}">
              <c16:uniqueId val="{00000000-A715-4C0C-BFF1-21B4EAD74C0B}"/>
            </c:ext>
          </c:extLst>
        </c:ser>
        <c:ser>
          <c:idx val="1"/>
          <c:order val="1"/>
          <c:tx>
            <c:strRef>
              <c:f>'Figures for Ethernet Optics rep'!$P$618</c:f>
              <c:strCache>
                <c:ptCount val="1"/>
                <c:pt idx="0">
                  <c:v> 100G MM Duplex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rep'!$Q$618:$AA$618</c:f>
              <c:numCache>
                <c:formatCode>_("$"* #,##0_);_("$"* \(#,##0\);_("$"* "-"??_);_(@_)</c:formatCode>
                <c:ptCount val="11"/>
                <c:pt idx="0">
                  <c:v>25.5</c:v>
                </c:pt>
                <c:pt idx="1">
                  <c:v>45</c:v>
                </c:pt>
              </c:numCache>
            </c:numRef>
          </c:val>
          <c:smooth val="0"/>
          <c:extLst>
            <c:ext xmlns:c16="http://schemas.microsoft.com/office/drawing/2014/chart" uri="{C3380CC4-5D6E-409C-BE32-E72D297353CC}">
              <c16:uniqueId val="{00000001-A715-4C0C-BFF1-21B4EAD74C0B}"/>
            </c:ext>
          </c:extLst>
        </c:ser>
        <c:ser>
          <c:idx val="2"/>
          <c:order val="2"/>
          <c:tx>
            <c:strRef>
              <c:f>'Figures for Ethernet Optics rep'!$P$619</c:f>
              <c:strCache>
                <c:ptCount val="1"/>
                <c:pt idx="0">
                  <c:v> 100G PSM4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rep'!$Q$619:$AA$619</c:f>
              <c:numCache>
                <c:formatCode>_("$"* #,##0_);_("$"* \(#,##0\);_("$"* "-"??_);_(@_)</c:formatCode>
                <c:ptCount val="11"/>
                <c:pt idx="0">
                  <c:v>96.70092799999999</c:v>
                </c:pt>
                <c:pt idx="1">
                  <c:v>132.69237279198524</c:v>
                </c:pt>
              </c:numCache>
            </c:numRef>
          </c:val>
          <c:smooth val="0"/>
          <c:extLst>
            <c:ext xmlns:c16="http://schemas.microsoft.com/office/drawing/2014/chart" uri="{C3380CC4-5D6E-409C-BE32-E72D297353CC}">
              <c16:uniqueId val="{00000002-A715-4C0C-BFF1-21B4EAD74C0B}"/>
            </c:ext>
          </c:extLst>
        </c:ser>
        <c:ser>
          <c:idx val="3"/>
          <c:order val="3"/>
          <c:tx>
            <c:strRef>
              <c:f>'Figures for Ethernet Optics rep'!$P$620</c:f>
              <c:strCache>
                <c:ptCount val="1"/>
                <c:pt idx="0">
                  <c:v> 100G DR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rep'!$Q$620:$AA$620</c:f>
              <c:numCache>
                <c:formatCode>_("$"* #,##0_);_("$"* \(#,##0\);_("$"* "-"??_);_(@_)</c:formatCode>
                <c:ptCount val="11"/>
                <c:pt idx="0">
                  <c:v>0</c:v>
                </c:pt>
                <c:pt idx="1">
                  <c:v>0</c:v>
                </c:pt>
              </c:numCache>
            </c:numRef>
          </c:val>
          <c:smooth val="0"/>
          <c:extLst>
            <c:ext xmlns:c16="http://schemas.microsoft.com/office/drawing/2014/chart" uri="{C3380CC4-5D6E-409C-BE32-E72D297353CC}">
              <c16:uniqueId val="{00000003-A715-4C0C-BFF1-21B4EAD74C0B}"/>
            </c:ext>
          </c:extLst>
        </c:ser>
        <c:ser>
          <c:idx val="4"/>
          <c:order val="4"/>
          <c:tx>
            <c:strRef>
              <c:f>'Figures for Ethernet Optics rep'!$P$621</c:f>
              <c:strCache>
                <c:ptCount val="1"/>
                <c:pt idx="0">
                  <c:v> 100G CWDM4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rep'!$Q$621:$AA$621</c:f>
              <c:numCache>
                <c:formatCode>_("$"* #,##0_);_("$"* \(#,##0\);_("$"* "-"??_);_(@_)</c:formatCode>
                <c:ptCount val="11"/>
                <c:pt idx="0">
                  <c:v>914.48338333333322</c:v>
                </c:pt>
                <c:pt idx="1">
                  <c:v>574.31016</c:v>
                </c:pt>
              </c:numCache>
            </c:numRef>
          </c:val>
          <c:smooth val="0"/>
          <c:extLst>
            <c:ext xmlns:c16="http://schemas.microsoft.com/office/drawing/2014/chart" uri="{C3380CC4-5D6E-409C-BE32-E72D297353CC}">
              <c16:uniqueId val="{00000004-A715-4C0C-BFF1-21B4EAD74C0B}"/>
            </c:ext>
          </c:extLst>
        </c:ser>
        <c:ser>
          <c:idx val="5"/>
          <c:order val="5"/>
          <c:tx>
            <c:strRef>
              <c:f>'Figures for Ethernet Optics rep'!$P$622</c:f>
              <c:strCache>
                <c:ptCount val="1"/>
                <c:pt idx="0">
                  <c:v> 100G FR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rep'!$Q$622:$AA$622</c:f>
              <c:numCache>
                <c:formatCode>_("$"* #,##0_);_("$"* \(#,##0\);_("$"* "-"??_);_(@_)</c:formatCode>
                <c:ptCount val="11"/>
                <c:pt idx="0">
                  <c:v>1.2</c:v>
                </c:pt>
                <c:pt idx="1">
                  <c:v>5.1670980000000002</c:v>
                </c:pt>
              </c:numCache>
            </c:numRef>
          </c:val>
          <c:smooth val="0"/>
          <c:extLst>
            <c:ext xmlns:c16="http://schemas.microsoft.com/office/drawing/2014/chart" uri="{C3380CC4-5D6E-409C-BE32-E72D297353CC}">
              <c16:uniqueId val="{00000000-7B39-43B2-8417-7639FE219A76}"/>
            </c:ext>
          </c:extLst>
        </c:ser>
        <c:ser>
          <c:idx val="6"/>
          <c:order val="6"/>
          <c:tx>
            <c:strRef>
              <c:f>'Figures for Ethernet Optics rep'!$P$623</c:f>
              <c:strCache>
                <c:ptCount val="1"/>
                <c:pt idx="0">
                  <c:v> 100G LR4 and LR1 </c:v>
                </c:pt>
              </c:strCache>
            </c:strRef>
          </c:tx>
          <c:cat>
            <c:numRef>
              <c:f>'Figures for Ethernet Optics rep'!$Q$616:$AA$616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rep'!$Q$623:$AA$623</c:f>
              <c:numCache>
                <c:formatCode>_("$"* #,##0_);_("$"* \(#,##0\);_("$"* "-"??_);_(@_)</c:formatCode>
                <c:ptCount val="11"/>
                <c:pt idx="0">
                  <c:v>331.77466984830193</c:v>
                </c:pt>
                <c:pt idx="1">
                  <c:v>286.66743389885295</c:v>
                </c:pt>
              </c:numCache>
            </c:numRef>
          </c:val>
          <c:smooth val="0"/>
          <c:extLst>
            <c:ext xmlns:c16="http://schemas.microsoft.com/office/drawing/2014/chart" uri="{C3380CC4-5D6E-409C-BE32-E72D297353CC}">
              <c16:uniqueId val="{00000001-7B39-43B2-8417-7639FE219A76}"/>
            </c:ext>
          </c:extLst>
        </c:ser>
        <c:dLbls>
          <c:showLegendKey val="0"/>
          <c:showVal val="0"/>
          <c:showCatName val="0"/>
          <c:showSerName val="0"/>
          <c:showPercent val="0"/>
          <c:showBubbleSize val="0"/>
        </c:dLbls>
        <c:marker val="1"/>
        <c:smooth val="0"/>
        <c:axId val="133715072"/>
        <c:axId val="133716608"/>
      </c:lineChart>
      <c:catAx>
        <c:axId val="133715072"/>
        <c:scaling>
          <c:orientation val="minMax"/>
        </c:scaling>
        <c:delete val="0"/>
        <c:axPos val="b"/>
        <c:numFmt formatCode="General" sourceLinked="1"/>
        <c:majorTickMark val="out"/>
        <c:minorTickMark val="none"/>
        <c:tickLblPos val="nextTo"/>
        <c:txPr>
          <a:bodyPr/>
          <a:lstStyle/>
          <a:p>
            <a:pPr>
              <a:defRPr sz="1100"/>
            </a:pPr>
            <a:endParaRPr lang="en-US"/>
          </a:p>
        </c:txPr>
        <c:crossAx val="133716608"/>
        <c:crosses val="autoZero"/>
        <c:auto val="1"/>
        <c:lblAlgn val="ctr"/>
        <c:lblOffset val="100"/>
        <c:noMultiLvlLbl val="0"/>
      </c:catAx>
      <c:valAx>
        <c:axId val="133716608"/>
        <c:scaling>
          <c:orientation val="minMax"/>
        </c:scaling>
        <c:delete val="0"/>
        <c:axPos val="l"/>
        <c:majorGridlines/>
        <c:title>
          <c:tx>
            <c:rich>
              <a:bodyPr rot="-5400000" vert="horz"/>
              <a:lstStyle/>
              <a:p>
                <a:pPr>
                  <a:defRPr sz="1100"/>
                </a:pPr>
                <a:r>
                  <a:rPr lang="en-US" sz="1100"/>
                  <a:t>Annual</a:t>
                </a:r>
                <a:r>
                  <a:rPr lang="en-US" sz="1100" baseline="0"/>
                  <a:t> sales ($ mn)</a:t>
                </a:r>
                <a:endParaRPr lang="en-US" sz="1100"/>
              </a:p>
            </c:rich>
          </c:tx>
          <c:layout>
            <c:manualLayout>
              <c:xMode val="edge"/>
              <c:yMode val="edge"/>
              <c:x val="6.4685444858167043E-3"/>
              <c:y val="0.29052274715660542"/>
            </c:manualLayout>
          </c:layout>
          <c:overlay val="0"/>
        </c:title>
        <c:numFmt formatCode="_(&quot;$&quot;* #,##0_);_(&quot;$&quot;* \(#,##0\);_(&quot;$&quot;* &quot;-&quot;??_);_(@_)" sourceLinked="1"/>
        <c:majorTickMark val="out"/>
        <c:minorTickMark val="none"/>
        <c:tickLblPos val="nextTo"/>
        <c:txPr>
          <a:bodyPr/>
          <a:lstStyle/>
          <a:p>
            <a:pPr>
              <a:defRPr sz="1050"/>
            </a:pPr>
            <a:endParaRPr lang="en-US"/>
          </a:p>
        </c:txPr>
        <c:crossAx val="133715072"/>
        <c:crosses val="autoZero"/>
        <c:crossBetween val="between"/>
      </c:valAx>
    </c:plotArea>
    <c:legend>
      <c:legendPos val="r"/>
      <c:layout>
        <c:manualLayout>
          <c:xMode val="edge"/>
          <c:yMode val="edge"/>
          <c:x val="0.47443057433831498"/>
          <c:y val="6.8868474773986582E-2"/>
          <c:w val="0.47532879868627076"/>
          <c:h val="0.24013189183442815"/>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2613927068866"/>
          <c:y val="8.8437591134441523E-2"/>
          <c:w val="0.84026531848961394"/>
          <c:h val="0.79558253135024792"/>
        </c:manualLayout>
      </c:layout>
      <c:lineChart>
        <c:grouping val="standard"/>
        <c:varyColors val="0"/>
        <c:ser>
          <c:idx val="0"/>
          <c:order val="0"/>
          <c:tx>
            <c:strRef>
              <c:f>'Figures for Ethernet Optics rep'!$C$643</c:f>
              <c:strCache>
                <c:ptCount val="1"/>
                <c:pt idx="0">
                  <c:v> 100G SR4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rep'!$D$643:$N$643</c:f>
              <c:numCache>
                <c:formatCode>_("$"* #,##0_);_("$"* \(#,##0\);_("$"* "-"??_);_(@_)</c:formatCode>
                <c:ptCount val="11"/>
                <c:pt idx="0">
                  <c:v>113.54682982085136</c:v>
                </c:pt>
                <c:pt idx="1">
                  <c:v>84.990621213745783</c:v>
                </c:pt>
              </c:numCache>
            </c:numRef>
          </c:val>
          <c:smooth val="0"/>
          <c:extLst>
            <c:ext xmlns:c16="http://schemas.microsoft.com/office/drawing/2014/chart" uri="{C3380CC4-5D6E-409C-BE32-E72D297353CC}">
              <c16:uniqueId val="{00000000-8695-45BD-B518-5437A1310138}"/>
            </c:ext>
          </c:extLst>
        </c:ser>
        <c:ser>
          <c:idx val="1"/>
          <c:order val="1"/>
          <c:tx>
            <c:strRef>
              <c:f>'Figures for Ethernet Optics rep'!$C$644</c:f>
              <c:strCache>
                <c:ptCount val="1"/>
                <c:pt idx="0">
                  <c:v> 100G MM Duplex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rep'!$D$644:$N$644</c:f>
              <c:numCache>
                <c:formatCode>_("$"* #,##0_);_("$"* \(#,##0\);_("$"* "-"??_);_(@_)</c:formatCode>
                <c:ptCount val="11"/>
                <c:pt idx="0">
                  <c:v>170</c:v>
                </c:pt>
                <c:pt idx="1">
                  <c:v>225</c:v>
                </c:pt>
              </c:numCache>
            </c:numRef>
          </c:val>
          <c:smooth val="0"/>
          <c:extLst>
            <c:ext xmlns:c16="http://schemas.microsoft.com/office/drawing/2014/chart" uri="{C3380CC4-5D6E-409C-BE32-E72D297353CC}">
              <c16:uniqueId val="{00000001-8695-45BD-B518-5437A1310138}"/>
            </c:ext>
          </c:extLst>
        </c:ser>
        <c:ser>
          <c:idx val="2"/>
          <c:order val="2"/>
          <c:tx>
            <c:strRef>
              <c:f>'Figures for Ethernet Optics rep'!$C$645</c:f>
              <c:strCache>
                <c:ptCount val="1"/>
                <c:pt idx="0">
                  <c:v> 100G PSM4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rep'!$D$645:$N$645</c:f>
              <c:numCache>
                <c:formatCode>_("$"* #,##0_);_("$"* \(#,##0\);_("$"* "-"??_);_(@_)</c:formatCode>
                <c:ptCount val="11"/>
                <c:pt idx="0">
                  <c:v>188.02033788894266</c:v>
                </c:pt>
                <c:pt idx="1">
                  <c:v>160.00527287107832</c:v>
                </c:pt>
              </c:numCache>
            </c:numRef>
          </c:val>
          <c:smooth val="0"/>
          <c:extLst>
            <c:ext xmlns:c16="http://schemas.microsoft.com/office/drawing/2014/chart" uri="{C3380CC4-5D6E-409C-BE32-E72D297353CC}">
              <c16:uniqueId val="{00000002-8695-45BD-B518-5437A1310138}"/>
            </c:ext>
          </c:extLst>
        </c:ser>
        <c:ser>
          <c:idx val="3"/>
          <c:order val="3"/>
          <c:tx>
            <c:strRef>
              <c:f>'Figures for Ethernet Optics rep'!$C$646</c:f>
              <c:strCache>
                <c:ptCount val="1"/>
                <c:pt idx="0">
                  <c:v> 100G DR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rep'!$D$646:$N$646</c:f>
              <c:numCache>
                <c:formatCode>_("$"* #,##0_);_("$"* \(#,##0\);_("$"* "-"??_);_(@_)</c:formatCode>
                <c:ptCount val="11"/>
              </c:numCache>
            </c:numRef>
          </c:val>
          <c:smooth val="0"/>
          <c:extLst>
            <c:ext xmlns:c16="http://schemas.microsoft.com/office/drawing/2014/chart" uri="{C3380CC4-5D6E-409C-BE32-E72D297353CC}">
              <c16:uniqueId val="{00000003-8695-45BD-B518-5437A1310138}"/>
            </c:ext>
          </c:extLst>
        </c:ser>
        <c:ser>
          <c:idx val="4"/>
          <c:order val="4"/>
          <c:tx>
            <c:strRef>
              <c:f>'Figures for Ethernet Optics rep'!$C$647</c:f>
              <c:strCache>
                <c:ptCount val="1"/>
                <c:pt idx="0">
                  <c:v> 100G CWDM4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rep'!$D$647:$N$647</c:f>
              <c:numCache>
                <c:formatCode>_("$"* #,##0_);_("$"* \(#,##0\);_("$"* "-"??_);_(@_)</c:formatCode>
                <c:ptCount val="11"/>
                <c:pt idx="0">
                  <c:v>490</c:v>
                </c:pt>
                <c:pt idx="1">
                  <c:v>240</c:v>
                </c:pt>
              </c:numCache>
            </c:numRef>
          </c:val>
          <c:smooth val="0"/>
          <c:extLst>
            <c:ext xmlns:c16="http://schemas.microsoft.com/office/drawing/2014/chart" uri="{C3380CC4-5D6E-409C-BE32-E72D297353CC}">
              <c16:uniqueId val="{00000004-8695-45BD-B518-5437A1310138}"/>
            </c:ext>
          </c:extLst>
        </c:ser>
        <c:ser>
          <c:idx val="5"/>
          <c:order val="5"/>
          <c:tx>
            <c:strRef>
              <c:f>'Figures for Ethernet Optics rep'!$C$648</c:f>
              <c:strCache>
                <c:ptCount val="1"/>
                <c:pt idx="0">
                  <c:v> 100G FR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rep'!$D$648:$N$648</c:f>
              <c:numCache>
                <c:formatCode>_("$"* #,##0_);_("$"* \(#,##0\);_("$"* "-"??_);_(@_)</c:formatCode>
                <c:ptCount val="11"/>
                <c:pt idx="0">
                  <c:v>400</c:v>
                </c:pt>
                <c:pt idx="1">
                  <c:v>206</c:v>
                </c:pt>
              </c:numCache>
            </c:numRef>
          </c:val>
          <c:smooth val="0"/>
          <c:extLst>
            <c:ext xmlns:c16="http://schemas.microsoft.com/office/drawing/2014/chart" uri="{C3380CC4-5D6E-409C-BE32-E72D297353CC}">
              <c16:uniqueId val="{00000000-97C7-48EE-AE8B-AB70AA152804}"/>
            </c:ext>
          </c:extLst>
        </c:ser>
        <c:ser>
          <c:idx val="6"/>
          <c:order val="6"/>
          <c:tx>
            <c:strRef>
              <c:f>'Figures for Ethernet Optics rep'!$C$649</c:f>
              <c:strCache>
                <c:ptCount val="1"/>
                <c:pt idx="0">
                  <c:v> 100G LR4 and LR1 </c:v>
                </c:pt>
              </c:strCache>
            </c:strRef>
          </c:tx>
          <c:cat>
            <c:numRef>
              <c:f>'Figures for Ethernet Optics rep'!$D$642:$N$642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rep'!$D$649:$N$649</c:f>
              <c:numCache>
                <c:formatCode>_("$"* #,##0_);_("$"* \(#,##0\);_("$"* "-"??_);_(@_)</c:formatCode>
                <c:ptCount val="11"/>
                <c:pt idx="0">
                  <c:v>833.83281288172873</c:v>
                </c:pt>
                <c:pt idx="1">
                  <c:v>527.08718409117773</c:v>
                </c:pt>
              </c:numCache>
            </c:numRef>
          </c:val>
          <c:smooth val="0"/>
          <c:extLst>
            <c:ext xmlns:c16="http://schemas.microsoft.com/office/drawing/2014/chart" uri="{C3380CC4-5D6E-409C-BE32-E72D297353CC}">
              <c16:uniqueId val="{00000001-97C7-48EE-AE8B-AB70AA152804}"/>
            </c:ext>
          </c:extLst>
        </c:ser>
        <c:dLbls>
          <c:showLegendKey val="0"/>
          <c:showVal val="0"/>
          <c:showCatName val="0"/>
          <c:showSerName val="0"/>
          <c:showPercent val="0"/>
          <c:showBubbleSize val="0"/>
        </c:dLbls>
        <c:marker val="1"/>
        <c:smooth val="0"/>
        <c:axId val="133782144"/>
        <c:axId val="133783936"/>
      </c:lineChart>
      <c:catAx>
        <c:axId val="133782144"/>
        <c:scaling>
          <c:orientation val="minMax"/>
        </c:scaling>
        <c:delete val="0"/>
        <c:axPos val="b"/>
        <c:numFmt formatCode="General" sourceLinked="1"/>
        <c:majorTickMark val="out"/>
        <c:minorTickMark val="none"/>
        <c:tickLblPos val="nextTo"/>
        <c:txPr>
          <a:bodyPr/>
          <a:lstStyle/>
          <a:p>
            <a:pPr>
              <a:defRPr sz="1100"/>
            </a:pPr>
            <a:endParaRPr lang="en-US"/>
          </a:p>
        </c:txPr>
        <c:crossAx val="133783936"/>
        <c:crosses val="autoZero"/>
        <c:auto val="1"/>
        <c:lblAlgn val="ctr"/>
        <c:lblOffset val="100"/>
        <c:noMultiLvlLbl val="0"/>
      </c:catAx>
      <c:valAx>
        <c:axId val="133783936"/>
        <c:scaling>
          <c:orientation val="minMax"/>
        </c:scaling>
        <c:delete val="0"/>
        <c:axPos val="l"/>
        <c:majorGridlines/>
        <c:title>
          <c:tx>
            <c:rich>
              <a:bodyPr rot="-5400000" vert="horz"/>
              <a:lstStyle/>
              <a:p>
                <a:pPr>
                  <a:defRPr sz="1100"/>
                </a:pPr>
                <a:r>
                  <a:rPr lang="en-US" sz="1100"/>
                  <a:t>A.S.P.s</a:t>
                </a:r>
              </a:p>
            </c:rich>
          </c:tx>
          <c:layout>
            <c:manualLayout>
              <c:xMode val="edge"/>
              <c:yMode val="edge"/>
              <c:x val="8.5707763985590629E-3"/>
              <c:y val="0.41552274715660542"/>
            </c:manualLayout>
          </c:layout>
          <c:overlay val="0"/>
        </c:title>
        <c:numFmt formatCode="_(&quot;$&quot;* #,##0_);_(&quot;$&quot;* \(#,##0\);_(&quot;$&quot;* &quot;-&quot;??_);_(@_)" sourceLinked="1"/>
        <c:majorTickMark val="out"/>
        <c:minorTickMark val="none"/>
        <c:tickLblPos val="nextTo"/>
        <c:txPr>
          <a:bodyPr/>
          <a:lstStyle/>
          <a:p>
            <a:pPr>
              <a:defRPr sz="1050"/>
            </a:pPr>
            <a:endParaRPr lang="en-US"/>
          </a:p>
        </c:txPr>
        <c:crossAx val="133782144"/>
        <c:crosses val="autoZero"/>
        <c:crossBetween val="between"/>
      </c:valAx>
    </c:plotArea>
    <c:legend>
      <c:legendPos val="r"/>
      <c:layout>
        <c:manualLayout>
          <c:xMode val="edge"/>
          <c:yMode val="edge"/>
          <c:x val="0.7191000411663433"/>
          <c:y val="6.8868474773986582E-2"/>
          <c:w val="0.24198657180290192"/>
          <c:h val="0.59986550641764491"/>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1441384541496"/>
          <c:y val="8.8437591134441523E-2"/>
          <c:w val="0.80117710532345943"/>
          <c:h val="0.79558253135024792"/>
        </c:manualLayout>
      </c:layout>
      <c:lineChart>
        <c:grouping val="standard"/>
        <c:varyColors val="0"/>
        <c:ser>
          <c:idx val="0"/>
          <c:order val="0"/>
          <c:tx>
            <c:strRef>
              <c:f>'Figures for Ethernet Optics rep'!$C$670</c:f>
              <c:strCache>
                <c:ptCount val="1"/>
                <c:pt idx="0">
                  <c:v> 200G SR4_100 m </c:v>
                </c:pt>
              </c:strCache>
            </c:strRef>
          </c:tx>
          <c:cat>
            <c:numRef>
              <c:f>'Figures for Ethernet Optics rep'!$D$669:$N$669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rep'!$D$670:$N$670</c:f>
              <c:numCache>
                <c:formatCode>_-* #,##0_-;\-* #,##0_-;_-* "-"??_-;_-@_-</c:formatCode>
                <c:ptCount val="11"/>
                <c:pt idx="0">
                  <c:v>500</c:v>
                </c:pt>
                <c:pt idx="1">
                  <c:v>5000</c:v>
                </c:pt>
              </c:numCache>
            </c:numRef>
          </c:val>
          <c:smooth val="0"/>
          <c:extLst>
            <c:ext xmlns:c16="http://schemas.microsoft.com/office/drawing/2014/chart" uri="{C3380CC4-5D6E-409C-BE32-E72D297353CC}">
              <c16:uniqueId val="{00000000-4D9E-44E7-9DBF-BF19BC9B9793}"/>
            </c:ext>
          </c:extLst>
        </c:ser>
        <c:ser>
          <c:idx val="1"/>
          <c:order val="1"/>
          <c:tx>
            <c:strRef>
              <c:f>'Figures for Ethernet Optics rep'!$C$671</c:f>
              <c:strCache>
                <c:ptCount val="1"/>
                <c:pt idx="0">
                  <c:v>200G FR4 3 km</c:v>
                </c:pt>
              </c:strCache>
            </c:strRef>
          </c:tx>
          <c:cat>
            <c:numRef>
              <c:f>'Figures for Ethernet Optics rep'!$D$669:$N$669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rep'!$D$671:$N$671</c:f>
              <c:numCache>
                <c:formatCode>_-* #,##0_-;\-* #,##0_-;_-* "-"??_-;_-@_-</c:formatCode>
                <c:ptCount val="11"/>
                <c:pt idx="0">
                  <c:v>500</c:v>
                </c:pt>
                <c:pt idx="1">
                  <c:v>6072</c:v>
                </c:pt>
              </c:numCache>
            </c:numRef>
          </c:val>
          <c:smooth val="0"/>
          <c:extLst>
            <c:ext xmlns:c16="http://schemas.microsoft.com/office/drawing/2014/chart" uri="{C3380CC4-5D6E-409C-BE32-E72D297353CC}">
              <c16:uniqueId val="{00000001-4D9E-44E7-9DBF-BF19BC9B9793}"/>
            </c:ext>
          </c:extLst>
        </c:ser>
        <c:dLbls>
          <c:showLegendKey val="0"/>
          <c:showVal val="0"/>
          <c:showCatName val="0"/>
          <c:showSerName val="0"/>
          <c:showPercent val="0"/>
          <c:showBubbleSize val="0"/>
        </c:dLbls>
        <c:marker val="1"/>
        <c:smooth val="0"/>
        <c:axId val="133814144"/>
        <c:axId val="133815680"/>
      </c:lineChart>
      <c:catAx>
        <c:axId val="133814144"/>
        <c:scaling>
          <c:orientation val="minMax"/>
        </c:scaling>
        <c:delete val="0"/>
        <c:axPos val="b"/>
        <c:numFmt formatCode="General" sourceLinked="1"/>
        <c:majorTickMark val="out"/>
        <c:minorTickMark val="none"/>
        <c:tickLblPos val="nextTo"/>
        <c:txPr>
          <a:bodyPr/>
          <a:lstStyle/>
          <a:p>
            <a:pPr>
              <a:defRPr sz="1100"/>
            </a:pPr>
            <a:endParaRPr lang="en-US"/>
          </a:p>
        </c:txPr>
        <c:crossAx val="133815680"/>
        <c:crosses val="autoZero"/>
        <c:auto val="1"/>
        <c:lblAlgn val="ctr"/>
        <c:lblOffset val="100"/>
        <c:noMultiLvlLbl val="0"/>
      </c:catAx>
      <c:valAx>
        <c:axId val="133815680"/>
        <c:scaling>
          <c:orientation val="minMax"/>
        </c:scaling>
        <c:delete val="0"/>
        <c:axPos val="l"/>
        <c:majorGridlines/>
        <c:title>
          <c:tx>
            <c:rich>
              <a:bodyPr rot="-5400000" vert="horz"/>
              <a:lstStyle/>
              <a:p>
                <a:pPr>
                  <a:defRPr sz="1100"/>
                </a:pPr>
                <a:r>
                  <a:rPr lang="en-US" sz="1100"/>
                  <a:t>Annual shipments (units)</a:t>
                </a:r>
              </a:p>
            </c:rich>
          </c:tx>
          <c:layout>
            <c:manualLayout>
              <c:xMode val="edge"/>
              <c:yMode val="edge"/>
              <c:x val="4.6910576618126353E-3"/>
              <c:y val="0.19330052493438321"/>
            </c:manualLayout>
          </c:layout>
          <c:overlay val="0"/>
        </c:title>
        <c:numFmt formatCode="_-* #,##0_-;\-* #,##0_-;_-* &quot;-&quot;??_-;_-@_-" sourceLinked="1"/>
        <c:majorTickMark val="out"/>
        <c:minorTickMark val="none"/>
        <c:tickLblPos val="nextTo"/>
        <c:txPr>
          <a:bodyPr/>
          <a:lstStyle/>
          <a:p>
            <a:pPr>
              <a:defRPr sz="1050"/>
            </a:pPr>
            <a:endParaRPr lang="en-US"/>
          </a:p>
        </c:txPr>
        <c:crossAx val="133814144"/>
        <c:crosses val="autoZero"/>
        <c:crossBetween val="between"/>
      </c:valAx>
    </c:plotArea>
    <c:legend>
      <c:legendPos val="r"/>
      <c:layout>
        <c:manualLayout>
          <c:xMode val="edge"/>
          <c:yMode val="edge"/>
          <c:x val="0.72077106817251557"/>
          <c:y val="0.10590551181102362"/>
          <c:w val="0.22290472319937832"/>
          <c:h val="0.20318059200933217"/>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Market Total</a:t>
            </a:r>
          </a:p>
        </c:rich>
      </c:tx>
      <c:layout>
        <c:manualLayout>
          <c:xMode val="edge"/>
          <c:yMode val="edge"/>
          <c:x val="0.4529760663515352"/>
          <c:y val="1.853525399570953E-2"/>
        </c:manualLayout>
      </c:layout>
      <c:overlay val="1"/>
    </c:title>
    <c:autoTitleDeleted val="0"/>
    <c:plotArea>
      <c:layout>
        <c:manualLayout>
          <c:layoutTarget val="inner"/>
          <c:xMode val="edge"/>
          <c:yMode val="edge"/>
          <c:x val="0.14873277312825106"/>
          <c:y val="0.13443498513300384"/>
          <c:w val="0.82108005046409882"/>
          <c:h val="0.74958537317141027"/>
        </c:manualLayout>
      </c:layout>
      <c:lineChart>
        <c:grouping val="standard"/>
        <c:varyColors val="0"/>
        <c:ser>
          <c:idx val="0"/>
          <c:order val="0"/>
          <c:tx>
            <c:strRef>
              <c:f>TotalMarket!$A$124</c:f>
              <c:strCache>
                <c:ptCount val="1"/>
                <c:pt idx="0">
                  <c:v>Ethernet</c:v>
                </c:pt>
              </c:strCache>
            </c:strRef>
          </c:tx>
          <c:cat>
            <c:numRef>
              <c:f>TotalMarket!$C$124:$L$124</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TotalMarket!$C$127:$L$127</c:f>
              <c:numCache>
                <c:formatCode>0%</c:formatCode>
                <c:ptCount val="10"/>
                <c:pt idx="0">
                  <c:v>0.38824178885325922</c:v>
                </c:pt>
              </c:numCache>
            </c:numRef>
          </c:val>
          <c:smooth val="1"/>
          <c:extLst>
            <c:ext xmlns:c16="http://schemas.microsoft.com/office/drawing/2014/chart" uri="{C3380CC4-5D6E-409C-BE32-E72D297353CC}">
              <c16:uniqueId val="{00000000-09FE-7541-BA18-E979CEA1B2B1}"/>
            </c:ext>
          </c:extLst>
        </c:ser>
        <c:dLbls>
          <c:showLegendKey val="0"/>
          <c:showVal val="0"/>
          <c:showCatName val="0"/>
          <c:showSerName val="0"/>
          <c:showPercent val="0"/>
          <c:showBubbleSize val="0"/>
        </c:dLbls>
        <c:marker val="1"/>
        <c:smooth val="0"/>
        <c:axId val="122687488"/>
        <c:axId val="122689024"/>
      </c:lineChart>
      <c:catAx>
        <c:axId val="122687488"/>
        <c:scaling>
          <c:orientation val="minMax"/>
        </c:scaling>
        <c:delete val="0"/>
        <c:axPos val="b"/>
        <c:numFmt formatCode="General" sourceLinked="1"/>
        <c:majorTickMark val="out"/>
        <c:minorTickMark val="none"/>
        <c:tickLblPos val="nextTo"/>
        <c:crossAx val="122689024"/>
        <c:crosses val="autoZero"/>
        <c:auto val="1"/>
        <c:lblAlgn val="ctr"/>
        <c:lblOffset val="100"/>
        <c:noMultiLvlLbl val="0"/>
      </c:catAx>
      <c:valAx>
        <c:axId val="122689024"/>
        <c:scaling>
          <c:orientation val="minMax"/>
        </c:scaling>
        <c:delete val="0"/>
        <c:axPos val="l"/>
        <c:majorGridlines/>
        <c:title>
          <c:tx>
            <c:rich>
              <a:bodyPr rot="-5400000" vert="horz"/>
              <a:lstStyle/>
              <a:p>
                <a:pPr>
                  <a:defRPr/>
                </a:pPr>
                <a:r>
                  <a:rPr lang="en-US"/>
                  <a:t>Growth in cumulative deployed bandwidth</a:t>
                </a:r>
              </a:p>
              <a:p>
                <a:pPr>
                  <a:defRPr/>
                </a:pPr>
                <a:endParaRPr lang="en-US"/>
              </a:p>
            </c:rich>
          </c:tx>
          <c:layout>
            <c:manualLayout>
              <c:xMode val="edge"/>
              <c:yMode val="edge"/>
              <c:x val="4.6430644225188625E-3"/>
              <c:y val="0.15049941673957423"/>
            </c:manualLayout>
          </c:layout>
          <c:overlay val="0"/>
        </c:title>
        <c:numFmt formatCode="0%" sourceLinked="1"/>
        <c:majorTickMark val="out"/>
        <c:minorTickMark val="none"/>
        <c:tickLblPos val="nextTo"/>
        <c:crossAx val="122687488"/>
        <c:crosses val="autoZero"/>
        <c:crossBetween val="between"/>
      </c:valAx>
    </c:plotArea>
    <c:legend>
      <c:legendPos val="t"/>
      <c:layout>
        <c:manualLayout>
          <c:xMode val="edge"/>
          <c:yMode val="edge"/>
          <c:x val="0.65121449621836736"/>
          <c:y val="3.6904135333566526E-2"/>
          <c:w val="0.31605572184408848"/>
          <c:h val="8.3416785351964104E-2"/>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2613927068866"/>
          <c:y val="8.8437591134441523E-2"/>
          <c:w val="0.84026531848961394"/>
          <c:h val="0.79558253135024792"/>
        </c:manualLayout>
      </c:layout>
      <c:lineChart>
        <c:grouping val="standard"/>
        <c:varyColors val="0"/>
        <c:ser>
          <c:idx val="0"/>
          <c:order val="0"/>
          <c:tx>
            <c:strRef>
              <c:f>'Figures for Ethernet Optics rep'!$P$670</c:f>
              <c:strCache>
                <c:ptCount val="1"/>
                <c:pt idx="0">
                  <c:v> 200G SR4_100 m </c:v>
                </c:pt>
              </c:strCache>
            </c:strRef>
          </c:tx>
          <c:cat>
            <c:numRef>
              <c:f>'Figures for Ethernet Optics rep'!$Q$669:$AA$669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rep'!$Q$670:$AA$670</c:f>
              <c:numCache>
                <c:formatCode>_("$"* #,##0_);_("$"* \(#,##0\);_("$"* "-"??_);_(@_)</c:formatCode>
                <c:ptCount val="11"/>
                <c:pt idx="0">
                  <c:v>0.35</c:v>
                </c:pt>
                <c:pt idx="1">
                  <c:v>3</c:v>
                </c:pt>
              </c:numCache>
            </c:numRef>
          </c:val>
          <c:smooth val="0"/>
          <c:extLst>
            <c:ext xmlns:c16="http://schemas.microsoft.com/office/drawing/2014/chart" uri="{C3380CC4-5D6E-409C-BE32-E72D297353CC}">
              <c16:uniqueId val="{00000000-51F2-40E2-9A11-F41D17F570F9}"/>
            </c:ext>
          </c:extLst>
        </c:ser>
        <c:ser>
          <c:idx val="1"/>
          <c:order val="1"/>
          <c:tx>
            <c:strRef>
              <c:f>'Figures for Ethernet Optics rep'!$P$671</c:f>
              <c:strCache>
                <c:ptCount val="1"/>
                <c:pt idx="0">
                  <c:v> 200G FR4 3 km </c:v>
                </c:pt>
              </c:strCache>
            </c:strRef>
          </c:tx>
          <c:cat>
            <c:numRef>
              <c:f>'Figures for Ethernet Optics rep'!$Q$669:$AA$669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rep'!$Q$671:$AA$671</c:f>
              <c:numCache>
                <c:formatCode>_("$"* #,##0_);_("$"* \(#,##0\);_("$"* "-"??_);_(@_)</c:formatCode>
                <c:ptCount val="11"/>
                <c:pt idx="0">
                  <c:v>0.75</c:v>
                </c:pt>
                <c:pt idx="1">
                  <c:v>3.0945</c:v>
                </c:pt>
              </c:numCache>
            </c:numRef>
          </c:val>
          <c:smooth val="0"/>
          <c:extLst>
            <c:ext xmlns:c16="http://schemas.microsoft.com/office/drawing/2014/chart" uri="{C3380CC4-5D6E-409C-BE32-E72D297353CC}">
              <c16:uniqueId val="{00000001-51F2-40E2-9A11-F41D17F570F9}"/>
            </c:ext>
          </c:extLst>
        </c:ser>
        <c:dLbls>
          <c:showLegendKey val="0"/>
          <c:showVal val="0"/>
          <c:showCatName val="0"/>
          <c:showSerName val="0"/>
          <c:showPercent val="0"/>
          <c:showBubbleSize val="0"/>
        </c:dLbls>
        <c:marker val="1"/>
        <c:smooth val="0"/>
        <c:axId val="133846144"/>
        <c:axId val="133847680"/>
      </c:lineChart>
      <c:catAx>
        <c:axId val="133846144"/>
        <c:scaling>
          <c:orientation val="minMax"/>
        </c:scaling>
        <c:delete val="0"/>
        <c:axPos val="b"/>
        <c:numFmt formatCode="General" sourceLinked="1"/>
        <c:majorTickMark val="out"/>
        <c:minorTickMark val="none"/>
        <c:tickLblPos val="nextTo"/>
        <c:txPr>
          <a:bodyPr/>
          <a:lstStyle/>
          <a:p>
            <a:pPr>
              <a:defRPr sz="1100"/>
            </a:pPr>
            <a:endParaRPr lang="en-US"/>
          </a:p>
        </c:txPr>
        <c:crossAx val="133847680"/>
        <c:crosses val="autoZero"/>
        <c:auto val="1"/>
        <c:lblAlgn val="ctr"/>
        <c:lblOffset val="100"/>
        <c:noMultiLvlLbl val="0"/>
      </c:catAx>
      <c:valAx>
        <c:axId val="133847680"/>
        <c:scaling>
          <c:orientation val="minMax"/>
        </c:scaling>
        <c:delete val="0"/>
        <c:axPos val="l"/>
        <c:majorGridlines/>
        <c:title>
          <c:tx>
            <c:rich>
              <a:bodyPr rot="-5400000" vert="horz"/>
              <a:lstStyle/>
              <a:p>
                <a:pPr>
                  <a:defRPr sz="1100"/>
                </a:pPr>
                <a:r>
                  <a:rPr lang="en-US" sz="1100"/>
                  <a:t>Annual</a:t>
                </a:r>
                <a:r>
                  <a:rPr lang="en-US" sz="1100" baseline="0"/>
                  <a:t> sales ($ mn)</a:t>
                </a:r>
                <a:endParaRPr lang="en-US" sz="1100"/>
              </a:p>
            </c:rich>
          </c:tx>
          <c:layout>
            <c:manualLayout>
              <c:xMode val="edge"/>
              <c:yMode val="edge"/>
              <c:x val="6.4685444858167043E-3"/>
              <c:y val="0.29052274715660542"/>
            </c:manualLayout>
          </c:layout>
          <c:overlay val="0"/>
        </c:title>
        <c:numFmt formatCode="_(&quot;$&quot;* #,##0_);_(&quot;$&quot;* \(#,##0\);_(&quot;$&quot;* &quot;-&quot;??_);_(@_)" sourceLinked="1"/>
        <c:majorTickMark val="out"/>
        <c:minorTickMark val="none"/>
        <c:tickLblPos val="nextTo"/>
        <c:txPr>
          <a:bodyPr/>
          <a:lstStyle/>
          <a:p>
            <a:pPr>
              <a:defRPr sz="1050"/>
            </a:pPr>
            <a:endParaRPr lang="en-US"/>
          </a:p>
        </c:txPr>
        <c:crossAx val="133846144"/>
        <c:crosses val="autoZero"/>
        <c:crossBetween val="between"/>
      </c:valAx>
    </c:plotArea>
    <c:legend>
      <c:legendPos val="r"/>
      <c:layout>
        <c:manualLayout>
          <c:xMode val="edge"/>
          <c:yMode val="edge"/>
          <c:x val="0.7191000411663433"/>
          <c:y val="6.8868474773986582E-2"/>
          <c:w val="0.2418841986319169"/>
          <c:h val="0.21243985126859144"/>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2613927068866"/>
          <c:y val="8.8437591134441523E-2"/>
          <c:w val="0.84026531848961394"/>
          <c:h val="0.79558253135024792"/>
        </c:manualLayout>
      </c:layout>
      <c:lineChart>
        <c:grouping val="standard"/>
        <c:varyColors val="0"/>
        <c:ser>
          <c:idx val="0"/>
          <c:order val="0"/>
          <c:tx>
            <c:strRef>
              <c:f>'Figures for Ethernet Optics rep'!$C$691</c:f>
              <c:strCache>
                <c:ptCount val="1"/>
                <c:pt idx="0">
                  <c:v> 200G SR4_100 m </c:v>
                </c:pt>
              </c:strCache>
            </c:strRef>
          </c:tx>
          <c:cat>
            <c:numRef>
              <c:f>'Figures for Ethernet Optics rep'!$E$690:$N$690</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'Figures for Ethernet Optics rep'!$E$691:$N$691</c:f>
              <c:numCache>
                <c:formatCode>_("$"* #,##0_);_("$"* \(#,##0\);_("$"* "-"??_);_(@_)</c:formatCode>
                <c:ptCount val="10"/>
                <c:pt idx="0">
                  <c:v>600</c:v>
                </c:pt>
                <c:pt idx="1">
                  <c:v>250</c:v>
                </c:pt>
                <c:pt idx="2">
                  <c:v>148.90274314214463</c:v>
                </c:pt>
                <c:pt idx="3">
                  <c:v>118.72124352331606</c:v>
                </c:pt>
                <c:pt idx="4">
                  <c:v>112.64724919093851</c:v>
                </c:pt>
                <c:pt idx="5">
                  <c:v>95.750161812297733</c:v>
                </c:pt>
                <c:pt idx="6">
                  <c:v>86.175145631067963</c:v>
                </c:pt>
                <c:pt idx="7">
                  <c:v>77.557631067961168</c:v>
                </c:pt>
                <c:pt idx="8">
                  <c:v>69.801867961165058</c:v>
                </c:pt>
                <c:pt idx="9">
                  <c:v>62.821681165048552</c:v>
                </c:pt>
              </c:numCache>
            </c:numRef>
          </c:val>
          <c:smooth val="0"/>
          <c:extLst>
            <c:ext xmlns:c16="http://schemas.microsoft.com/office/drawing/2014/chart" uri="{C3380CC4-5D6E-409C-BE32-E72D297353CC}">
              <c16:uniqueId val="{00000000-50A2-441A-A51B-7A14C3A3F090}"/>
            </c:ext>
          </c:extLst>
        </c:ser>
        <c:ser>
          <c:idx val="1"/>
          <c:order val="1"/>
          <c:tx>
            <c:strRef>
              <c:f>'Figures for Ethernet Optics rep'!$C$692</c:f>
              <c:strCache>
                <c:ptCount val="1"/>
                <c:pt idx="0">
                  <c:v> 200G FR4 3 km </c:v>
                </c:pt>
              </c:strCache>
            </c:strRef>
          </c:tx>
          <c:cat>
            <c:numRef>
              <c:f>'Figures for Ethernet Optics rep'!$E$690:$N$690</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'Figures for Ethernet Optics rep'!$E$692:$N$692</c:f>
              <c:numCache>
                <c:formatCode>_("$"* #,##0_);_("$"* \(#,##0\);_("$"* "-"??_);_(@_)</c:formatCode>
                <c:ptCount val="10"/>
                <c:pt idx="0">
                  <c:v>509.63438735177863</c:v>
                </c:pt>
                <c:pt idx="1">
                  <c:v>351.61125152098811</c:v>
                </c:pt>
                <c:pt idx="2">
                  <c:v>261.71728971962619</c:v>
                </c:pt>
                <c:pt idx="3">
                  <c:v>207.63829734178302</c:v>
                </c:pt>
                <c:pt idx="4">
                  <c:v>175</c:v>
                </c:pt>
                <c:pt idx="5">
                  <c:v>140</c:v>
                </c:pt>
                <c:pt idx="6">
                  <c:v>119.00000000000001</c:v>
                </c:pt>
                <c:pt idx="7">
                  <c:v>101.15</c:v>
                </c:pt>
                <c:pt idx="8">
                  <c:v>85.977500000000006</c:v>
                </c:pt>
                <c:pt idx="9">
                  <c:v>73.080875000000006</c:v>
                </c:pt>
              </c:numCache>
            </c:numRef>
          </c:val>
          <c:smooth val="0"/>
          <c:extLst>
            <c:ext xmlns:c16="http://schemas.microsoft.com/office/drawing/2014/chart" uri="{C3380CC4-5D6E-409C-BE32-E72D297353CC}">
              <c16:uniqueId val="{00000001-50A2-441A-A51B-7A14C3A3F090}"/>
            </c:ext>
          </c:extLst>
        </c:ser>
        <c:dLbls>
          <c:showLegendKey val="0"/>
          <c:showVal val="0"/>
          <c:showCatName val="0"/>
          <c:showSerName val="0"/>
          <c:showPercent val="0"/>
          <c:showBubbleSize val="0"/>
        </c:dLbls>
        <c:marker val="1"/>
        <c:smooth val="0"/>
        <c:axId val="133890432"/>
        <c:axId val="133891968"/>
      </c:lineChart>
      <c:catAx>
        <c:axId val="133890432"/>
        <c:scaling>
          <c:orientation val="minMax"/>
        </c:scaling>
        <c:delete val="0"/>
        <c:axPos val="b"/>
        <c:numFmt formatCode="General" sourceLinked="1"/>
        <c:majorTickMark val="out"/>
        <c:minorTickMark val="none"/>
        <c:tickLblPos val="nextTo"/>
        <c:txPr>
          <a:bodyPr/>
          <a:lstStyle/>
          <a:p>
            <a:pPr>
              <a:defRPr sz="1100"/>
            </a:pPr>
            <a:endParaRPr lang="en-US"/>
          </a:p>
        </c:txPr>
        <c:crossAx val="133891968"/>
        <c:crosses val="autoZero"/>
        <c:auto val="1"/>
        <c:lblAlgn val="ctr"/>
        <c:lblOffset val="100"/>
        <c:noMultiLvlLbl val="0"/>
      </c:catAx>
      <c:valAx>
        <c:axId val="133891968"/>
        <c:scaling>
          <c:orientation val="minMax"/>
        </c:scaling>
        <c:delete val="0"/>
        <c:axPos val="l"/>
        <c:majorGridlines/>
        <c:title>
          <c:tx>
            <c:rich>
              <a:bodyPr rot="-5400000" vert="horz"/>
              <a:lstStyle/>
              <a:p>
                <a:pPr>
                  <a:defRPr sz="1100"/>
                </a:pPr>
                <a:r>
                  <a:rPr lang="en-US" sz="1100"/>
                  <a:t>A.S.P.s</a:t>
                </a:r>
              </a:p>
            </c:rich>
          </c:tx>
          <c:layout>
            <c:manualLayout>
              <c:xMode val="edge"/>
              <c:yMode val="edge"/>
              <c:x val="8.5707763985590629E-3"/>
              <c:y val="0.41552274715660542"/>
            </c:manualLayout>
          </c:layout>
          <c:overlay val="0"/>
        </c:title>
        <c:numFmt formatCode="_(&quot;$&quot;* #,##0_);_(&quot;$&quot;* \(#,##0\);_(&quot;$&quot;* &quot;-&quot;??_);_(@_)" sourceLinked="1"/>
        <c:majorTickMark val="out"/>
        <c:minorTickMark val="none"/>
        <c:tickLblPos val="nextTo"/>
        <c:txPr>
          <a:bodyPr/>
          <a:lstStyle/>
          <a:p>
            <a:pPr>
              <a:defRPr sz="1050"/>
            </a:pPr>
            <a:endParaRPr lang="en-US"/>
          </a:p>
        </c:txPr>
        <c:crossAx val="133890432"/>
        <c:crosses val="autoZero"/>
        <c:crossBetween val="between"/>
      </c:valAx>
    </c:plotArea>
    <c:legend>
      <c:legendPos val="r"/>
      <c:layout>
        <c:manualLayout>
          <c:xMode val="edge"/>
          <c:yMode val="edge"/>
          <c:x val="0.7191000411663433"/>
          <c:y val="6.8868474773986582E-2"/>
          <c:w val="0.2418841986319169"/>
          <c:h val="0.23558799941673958"/>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1441384541496"/>
          <c:y val="6.1790792263439483E-2"/>
          <c:w val="0.80117710532345943"/>
          <c:h val="0.82222934050259178"/>
        </c:manualLayout>
      </c:layout>
      <c:lineChart>
        <c:grouping val="standard"/>
        <c:varyColors val="0"/>
        <c:ser>
          <c:idx val="5"/>
          <c:order val="0"/>
          <c:tx>
            <c:strRef>
              <c:f>'Figures for Ethernet Optics rep'!$C$715</c:f>
              <c:strCache>
                <c:ptCount val="1"/>
                <c:pt idx="0">
                  <c:v> 2x200 (400G-SR8) </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rep'!$D$715:$N$715</c:f>
              <c:numCache>
                <c:formatCode>_-* #,##0_-;\-* #,##0_-;_-* "-"??_-;_-@_-</c:formatCode>
                <c:ptCount val="11"/>
                <c:pt idx="0">
                  <c:v>23000</c:v>
                </c:pt>
                <c:pt idx="1">
                  <c:v>60000</c:v>
                </c:pt>
              </c:numCache>
            </c:numRef>
          </c:val>
          <c:smooth val="0"/>
          <c:extLst>
            <c:ext xmlns:c16="http://schemas.microsoft.com/office/drawing/2014/chart" uri="{C3380CC4-5D6E-409C-BE32-E72D297353CC}">
              <c16:uniqueId val="{00000000-2145-4F61-B166-13749BD01861}"/>
            </c:ext>
          </c:extLst>
        </c:ser>
        <c:ser>
          <c:idx val="0"/>
          <c:order val="1"/>
          <c:tx>
            <c:strRef>
              <c:f>'Figures for Ethernet Optics rep'!$C$716</c:f>
              <c:strCache>
                <c:ptCount val="1"/>
                <c:pt idx="0">
                  <c:v>400G SR4</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rep'!$D$716:$N$716</c:f>
              <c:numCache>
                <c:formatCode>_-* #,##0_-;\-* #,##0_-;_-* "-"??_-;_-@_-</c:formatCode>
                <c:ptCount val="11"/>
                <c:pt idx="0">
                  <c:v>0</c:v>
                </c:pt>
                <c:pt idx="1">
                  <c:v>0</c:v>
                </c:pt>
              </c:numCache>
            </c:numRef>
          </c:val>
          <c:smooth val="0"/>
          <c:extLst>
            <c:ext xmlns:c16="http://schemas.microsoft.com/office/drawing/2014/chart" uri="{C3380CC4-5D6E-409C-BE32-E72D297353CC}">
              <c16:uniqueId val="{00000001-2145-4F61-B166-13749BD01861}"/>
            </c:ext>
          </c:extLst>
        </c:ser>
        <c:ser>
          <c:idx val="1"/>
          <c:order val="2"/>
          <c:tx>
            <c:strRef>
              <c:f>'Figures for Ethernet Optics rep'!$C$717</c:f>
              <c:strCache>
                <c:ptCount val="1"/>
                <c:pt idx="0">
                  <c:v> 400G DR4 </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rep'!$D$717:$N$717</c:f>
              <c:numCache>
                <c:formatCode>_-* #,##0_-;\-* #,##0_-;_-* "-"??_-;_-@_-</c:formatCode>
                <c:ptCount val="11"/>
                <c:pt idx="0">
                  <c:v>2000</c:v>
                </c:pt>
                <c:pt idx="1">
                  <c:v>29283</c:v>
                </c:pt>
              </c:numCache>
            </c:numRef>
          </c:val>
          <c:smooth val="0"/>
          <c:extLst>
            <c:ext xmlns:c16="http://schemas.microsoft.com/office/drawing/2014/chart" uri="{C3380CC4-5D6E-409C-BE32-E72D297353CC}">
              <c16:uniqueId val="{00000002-2145-4F61-B166-13749BD01861}"/>
            </c:ext>
          </c:extLst>
        </c:ser>
        <c:ser>
          <c:idx val="2"/>
          <c:order val="3"/>
          <c:tx>
            <c:strRef>
              <c:f>'Figures for Ethernet Optics rep'!$C$718</c:f>
              <c:strCache>
                <c:ptCount val="1"/>
                <c:pt idx="0">
                  <c:v> 2x(200G FR4) </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rep'!$D$718:$N$718</c:f>
              <c:numCache>
                <c:formatCode>_-* #,##0_-;\-* #,##0_-;_-* "-"??_-;_-@_-</c:formatCode>
                <c:ptCount val="11"/>
                <c:pt idx="0">
                  <c:v>12000</c:v>
                </c:pt>
                <c:pt idx="1">
                  <c:v>53000</c:v>
                </c:pt>
              </c:numCache>
            </c:numRef>
          </c:val>
          <c:smooth val="0"/>
          <c:extLst>
            <c:ext xmlns:c16="http://schemas.microsoft.com/office/drawing/2014/chart" uri="{C3380CC4-5D6E-409C-BE32-E72D297353CC}">
              <c16:uniqueId val="{00000003-2145-4F61-B166-13749BD01861}"/>
            </c:ext>
          </c:extLst>
        </c:ser>
        <c:ser>
          <c:idx val="3"/>
          <c:order val="4"/>
          <c:tx>
            <c:strRef>
              <c:f>'Figures for Ethernet Optics rep'!$C$719</c:f>
              <c:strCache>
                <c:ptCount val="1"/>
                <c:pt idx="0">
                  <c:v> 400G FR4 </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rep'!$D$719:$N$719</c:f>
              <c:numCache>
                <c:formatCode>_-* #,##0_-;\-* #,##0_-;_-* "-"??_-;_-@_-</c:formatCode>
                <c:ptCount val="11"/>
                <c:pt idx="0">
                  <c:v>1000</c:v>
                </c:pt>
                <c:pt idx="1">
                  <c:v>2555</c:v>
                </c:pt>
              </c:numCache>
            </c:numRef>
          </c:val>
          <c:smooth val="0"/>
          <c:extLst>
            <c:ext xmlns:c16="http://schemas.microsoft.com/office/drawing/2014/chart" uri="{C3380CC4-5D6E-409C-BE32-E72D297353CC}">
              <c16:uniqueId val="{00000004-2145-4F61-B166-13749BD01861}"/>
            </c:ext>
          </c:extLst>
        </c:ser>
        <c:ser>
          <c:idx val="4"/>
          <c:order val="5"/>
          <c:tx>
            <c:strRef>
              <c:f>'Figures for Ethernet Optics rep'!$C$720</c:f>
              <c:strCache>
                <c:ptCount val="1"/>
                <c:pt idx="0">
                  <c:v> 400G LR8, LR4 </c:v>
                </c:pt>
              </c:strCache>
            </c:strRef>
          </c:tx>
          <c:cat>
            <c:numRef>
              <c:f>'Figures for Ethernet Optics rep'!$D$714:$N$714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rep'!$D$720:$N$720</c:f>
              <c:numCache>
                <c:formatCode>_-* #,##0_-;\-* #,##0_-;_-* "-"??_-;_-@_-</c:formatCode>
                <c:ptCount val="11"/>
                <c:pt idx="0">
                  <c:v>1000</c:v>
                </c:pt>
                <c:pt idx="1">
                  <c:v>1817.6263736263736</c:v>
                </c:pt>
              </c:numCache>
            </c:numRef>
          </c:val>
          <c:smooth val="0"/>
          <c:extLst>
            <c:ext xmlns:c16="http://schemas.microsoft.com/office/drawing/2014/chart" uri="{C3380CC4-5D6E-409C-BE32-E72D297353CC}">
              <c16:uniqueId val="{00000005-2145-4F61-B166-13749BD01861}"/>
            </c:ext>
          </c:extLst>
        </c:ser>
        <c:dLbls>
          <c:showLegendKey val="0"/>
          <c:showVal val="0"/>
          <c:showCatName val="0"/>
          <c:showSerName val="0"/>
          <c:showPercent val="0"/>
          <c:showBubbleSize val="0"/>
        </c:dLbls>
        <c:marker val="1"/>
        <c:smooth val="0"/>
        <c:axId val="133943680"/>
        <c:axId val="133945216"/>
      </c:lineChart>
      <c:catAx>
        <c:axId val="133943680"/>
        <c:scaling>
          <c:orientation val="minMax"/>
        </c:scaling>
        <c:delete val="0"/>
        <c:axPos val="b"/>
        <c:numFmt formatCode="General" sourceLinked="1"/>
        <c:majorTickMark val="out"/>
        <c:minorTickMark val="none"/>
        <c:tickLblPos val="nextTo"/>
        <c:txPr>
          <a:bodyPr/>
          <a:lstStyle/>
          <a:p>
            <a:pPr>
              <a:defRPr sz="1100"/>
            </a:pPr>
            <a:endParaRPr lang="en-US"/>
          </a:p>
        </c:txPr>
        <c:crossAx val="133945216"/>
        <c:crosses val="autoZero"/>
        <c:auto val="1"/>
        <c:lblAlgn val="ctr"/>
        <c:lblOffset val="100"/>
        <c:noMultiLvlLbl val="0"/>
      </c:catAx>
      <c:valAx>
        <c:axId val="133945216"/>
        <c:scaling>
          <c:orientation val="minMax"/>
        </c:scaling>
        <c:delete val="0"/>
        <c:axPos val="l"/>
        <c:majorGridlines/>
        <c:title>
          <c:tx>
            <c:rich>
              <a:bodyPr rot="-5400000" vert="horz"/>
              <a:lstStyle/>
              <a:p>
                <a:pPr>
                  <a:defRPr sz="1100"/>
                </a:pPr>
                <a:r>
                  <a:rPr lang="en-US" sz="1100"/>
                  <a:t>Annual shipments (units)</a:t>
                </a:r>
              </a:p>
            </c:rich>
          </c:tx>
          <c:layout>
            <c:manualLayout>
              <c:xMode val="edge"/>
              <c:yMode val="edge"/>
              <c:x val="4.6910576618126353E-3"/>
              <c:y val="0.19330052493438321"/>
            </c:manualLayout>
          </c:layout>
          <c:overlay val="0"/>
        </c:title>
        <c:numFmt formatCode="_-* #,##0_-;\-* #,##0_-;_-* &quot;-&quot;??_-;_-@_-" sourceLinked="1"/>
        <c:majorTickMark val="out"/>
        <c:minorTickMark val="none"/>
        <c:tickLblPos val="nextTo"/>
        <c:txPr>
          <a:bodyPr/>
          <a:lstStyle/>
          <a:p>
            <a:pPr>
              <a:defRPr sz="1050"/>
            </a:pPr>
            <a:endParaRPr lang="en-US"/>
          </a:p>
        </c:txPr>
        <c:crossAx val="133943680"/>
        <c:crosses val="autoZero"/>
        <c:crossBetween val="between"/>
      </c:valAx>
    </c:plotArea>
    <c:legend>
      <c:legendPos val="r"/>
      <c:layout>
        <c:manualLayout>
          <c:xMode val="edge"/>
          <c:yMode val="edge"/>
          <c:x val="0.16614571328605232"/>
          <c:y val="6.2542641199852977E-2"/>
          <c:w val="0.23030699092310214"/>
          <c:h val="0.50889677251881982"/>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2613927068866"/>
          <c:y val="8.8437591134441523E-2"/>
          <c:w val="0.84026531848961394"/>
          <c:h val="0.79558253135024792"/>
        </c:manualLayout>
      </c:layout>
      <c:lineChart>
        <c:grouping val="standard"/>
        <c:varyColors val="0"/>
        <c:ser>
          <c:idx val="0"/>
          <c:order val="0"/>
          <c:tx>
            <c:strRef>
              <c:f>'Figures for Ethernet Optics rep'!$C$770</c:f>
              <c:strCache>
                <c:ptCount val="1"/>
                <c:pt idx="0">
                  <c:v> 2x200 (400G-SR8)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rep'!$D$770:$K$770</c:f>
              <c:numCache>
                <c:formatCode>_("$"* #,##0_);_("$"* \(#,##0\);_("$"* "-"??_);_(@_)</c:formatCode>
                <c:ptCount val="8"/>
                <c:pt idx="0">
                  <c:v>332.15185474763268</c:v>
                </c:pt>
              </c:numCache>
            </c:numRef>
          </c:val>
          <c:smooth val="0"/>
          <c:extLst>
            <c:ext xmlns:c16="http://schemas.microsoft.com/office/drawing/2014/chart" uri="{C3380CC4-5D6E-409C-BE32-E72D297353CC}">
              <c16:uniqueId val="{00000000-92C7-4B0E-84FA-CEB29D046C5C}"/>
            </c:ext>
          </c:extLst>
        </c:ser>
        <c:ser>
          <c:idx val="1"/>
          <c:order val="1"/>
          <c:tx>
            <c:strRef>
              <c:f>'Figures for Ethernet Optics rep'!$C$771</c:f>
              <c:strCache>
                <c:ptCount val="1"/>
                <c:pt idx="0">
                  <c:v> 400G SR4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rep'!$D$771:$K$771</c:f>
              <c:numCache>
                <c:formatCode>_("$"* #,##0_);_("$"* \(#,##0\);_("$"* "-"??_);_(@_)</c:formatCode>
                <c:ptCount val="8"/>
                <c:pt idx="0">
                  <c:v>427.31914893617022</c:v>
                </c:pt>
              </c:numCache>
            </c:numRef>
          </c:val>
          <c:smooth val="0"/>
          <c:extLst>
            <c:ext xmlns:c16="http://schemas.microsoft.com/office/drawing/2014/chart" uri="{C3380CC4-5D6E-409C-BE32-E72D297353CC}">
              <c16:uniqueId val="{00000001-92C7-4B0E-84FA-CEB29D046C5C}"/>
            </c:ext>
          </c:extLst>
        </c:ser>
        <c:ser>
          <c:idx val="2"/>
          <c:order val="2"/>
          <c:tx>
            <c:strRef>
              <c:f>'Figures for Ethernet Optics rep'!$C$772</c:f>
              <c:strCache>
                <c:ptCount val="1"/>
                <c:pt idx="0">
                  <c:v> 400G DR4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rep'!$D$772:$K$772</c:f>
              <c:numCache>
                <c:formatCode>_("$"* #,##0_);_("$"* \(#,##0\);_("$"* "-"??_);_(@_)</c:formatCode>
                <c:ptCount val="8"/>
                <c:pt idx="0">
                  <c:v>455.09094758235244</c:v>
                </c:pt>
              </c:numCache>
            </c:numRef>
          </c:val>
          <c:smooth val="0"/>
          <c:extLst>
            <c:ext xmlns:c16="http://schemas.microsoft.com/office/drawing/2014/chart" uri="{C3380CC4-5D6E-409C-BE32-E72D297353CC}">
              <c16:uniqueId val="{00000002-92C7-4B0E-84FA-CEB29D046C5C}"/>
            </c:ext>
          </c:extLst>
        </c:ser>
        <c:ser>
          <c:idx val="3"/>
          <c:order val="3"/>
          <c:tx>
            <c:strRef>
              <c:f>'Figures for Ethernet Optics rep'!$C$773</c:f>
              <c:strCache>
                <c:ptCount val="1"/>
                <c:pt idx="0">
                  <c:v> 2x(200G FR4)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rep'!$D$773:$K$773</c:f>
              <c:numCache>
                <c:formatCode>_("$"* #,##0_);_("$"* \(#,##0\);_("$"* "-"??_);_(@_)</c:formatCode>
                <c:ptCount val="8"/>
                <c:pt idx="0">
                  <c:v>582.8821520068318</c:v>
                </c:pt>
              </c:numCache>
            </c:numRef>
          </c:val>
          <c:smooth val="0"/>
          <c:extLst>
            <c:ext xmlns:c16="http://schemas.microsoft.com/office/drawing/2014/chart" uri="{C3380CC4-5D6E-409C-BE32-E72D297353CC}">
              <c16:uniqueId val="{00000003-92C7-4B0E-84FA-CEB29D046C5C}"/>
            </c:ext>
          </c:extLst>
        </c:ser>
        <c:ser>
          <c:idx val="4"/>
          <c:order val="4"/>
          <c:tx>
            <c:strRef>
              <c:f>'Figures for Ethernet Optics rep'!$C$774</c:f>
              <c:strCache>
                <c:ptCount val="1"/>
                <c:pt idx="0">
                  <c:v> 400G FR4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rep'!$D$774:$K$774</c:f>
              <c:numCache>
                <c:formatCode>_("$"* #,##0_);_("$"* \(#,##0\);_("$"* "-"??_);_(@_)</c:formatCode>
                <c:ptCount val="8"/>
                <c:pt idx="0">
                  <c:v>553.23271856910492</c:v>
                </c:pt>
              </c:numCache>
            </c:numRef>
          </c:val>
          <c:smooth val="0"/>
          <c:extLst>
            <c:ext xmlns:c16="http://schemas.microsoft.com/office/drawing/2014/chart" uri="{C3380CC4-5D6E-409C-BE32-E72D297353CC}">
              <c16:uniqueId val="{00000004-92C7-4B0E-84FA-CEB29D046C5C}"/>
            </c:ext>
          </c:extLst>
        </c:ser>
        <c:ser>
          <c:idx val="5"/>
          <c:order val="5"/>
          <c:tx>
            <c:strRef>
              <c:f>'Figures for Ethernet Optics rep'!$C$775</c:f>
              <c:strCache>
                <c:ptCount val="1"/>
                <c:pt idx="0">
                  <c:v> 400G LR8, LR4 </c:v>
                </c:pt>
              </c:strCache>
            </c:strRef>
          </c:tx>
          <c:cat>
            <c:numRef>
              <c:f>'Figures for Ethernet Optics rep'!$D$769:$K$769</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rep'!$D$775:$K$775</c:f>
              <c:numCache>
                <c:formatCode>_("$"* #,##0_);_("$"* \(#,##0\);_("$"* "-"??_);_(@_)</c:formatCode>
                <c:ptCount val="8"/>
                <c:pt idx="0">
                  <c:v>1958.4239130434783</c:v>
                </c:pt>
              </c:numCache>
            </c:numRef>
          </c:val>
          <c:smooth val="0"/>
          <c:extLst>
            <c:ext xmlns:c16="http://schemas.microsoft.com/office/drawing/2014/chart" uri="{C3380CC4-5D6E-409C-BE32-E72D297353CC}">
              <c16:uniqueId val="{00000005-92C7-4B0E-84FA-CEB29D046C5C}"/>
            </c:ext>
          </c:extLst>
        </c:ser>
        <c:dLbls>
          <c:showLegendKey val="0"/>
          <c:showVal val="0"/>
          <c:showCatName val="0"/>
          <c:showSerName val="0"/>
          <c:showPercent val="0"/>
          <c:showBubbleSize val="0"/>
        </c:dLbls>
        <c:marker val="1"/>
        <c:smooth val="0"/>
        <c:axId val="133206784"/>
        <c:axId val="133208320"/>
      </c:lineChart>
      <c:catAx>
        <c:axId val="133206784"/>
        <c:scaling>
          <c:orientation val="minMax"/>
        </c:scaling>
        <c:delete val="0"/>
        <c:axPos val="b"/>
        <c:numFmt formatCode="General" sourceLinked="1"/>
        <c:majorTickMark val="out"/>
        <c:minorTickMark val="none"/>
        <c:tickLblPos val="nextTo"/>
        <c:txPr>
          <a:bodyPr/>
          <a:lstStyle/>
          <a:p>
            <a:pPr>
              <a:defRPr sz="1100"/>
            </a:pPr>
            <a:endParaRPr lang="en-US"/>
          </a:p>
        </c:txPr>
        <c:crossAx val="133208320"/>
        <c:crosses val="autoZero"/>
        <c:auto val="1"/>
        <c:lblAlgn val="ctr"/>
        <c:lblOffset val="100"/>
        <c:noMultiLvlLbl val="0"/>
      </c:catAx>
      <c:valAx>
        <c:axId val="133208320"/>
        <c:scaling>
          <c:orientation val="minMax"/>
          <c:max val="2000"/>
        </c:scaling>
        <c:delete val="0"/>
        <c:axPos val="l"/>
        <c:majorGridlines/>
        <c:title>
          <c:tx>
            <c:rich>
              <a:bodyPr rot="-5400000" vert="horz"/>
              <a:lstStyle/>
              <a:p>
                <a:pPr>
                  <a:defRPr sz="1100"/>
                </a:pPr>
                <a:r>
                  <a:rPr lang="en-US" sz="1100"/>
                  <a:t>A.S.P.s</a:t>
                </a:r>
              </a:p>
            </c:rich>
          </c:tx>
          <c:layout>
            <c:manualLayout>
              <c:xMode val="edge"/>
              <c:yMode val="edge"/>
              <c:x val="8.5707763985590629E-3"/>
              <c:y val="0.41552274715660542"/>
            </c:manualLayout>
          </c:layout>
          <c:overlay val="0"/>
        </c:title>
        <c:numFmt formatCode="_(&quot;$&quot;* #,##0_);_(&quot;$&quot;* \(#,##0\);_(&quot;$&quot;* &quot;-&quot;??_);_(@_)" sourceLinked="1"/>
        <c:majorTickMark val="out"/>
        <c:minorTickMark val="none"/>
        <c:tickLblPos val="nextTo"/>
        <c:txPr>
          <a:bodyPr/>
          <a:lstStyle/>
          <a:p>
            <a:pPr>
              <a:defRPr sz="1050"/>
            </a:pPr>
            <a:endParaRPr lang="en-US"/>
          </a:p>
        </c:txPr>
        <c:crossAx val="133206784"/>
        <c:crosses val="autoZero"/>
        <c:crossBetween val="between"/>
      </c:valAx>
    </c:plotArea>
    <c:legend>
      <c:legendPos val="r"/>
      <c:layout>
        <c:manualLayout>
          <c:xMode val="edge"/>
          <c:yMode val="edge"/>
          <c:x val="0.7191000411663433"/>
          <c:y val="6.8868474773986582E-2"/>
          <c:w val="0.2418841986319169"/>
          <c:h val="0.42077318460192475"/>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86809741739254"/>
          <c:y val="0.18627495092525204"/>
          <c:w val="0.7968694288141277"/>
          <c:h val="0.72708352632391549"/>
        </c:manualLayout>
      </c:layout>
      <c:lineChart>
        <c:grouping val="standard"/>
        <c:varyColors val="0"/>
        <c:ser>
          <c:idx val="0"/>
          <c:order val="0"/>
          <c:tx>
            <c:strRef>
              <c:f>'Figures for Ethernet Optics rep'!$C$396</c:f>
              <c:strCache>
                <c:ptCount val="1"/>
                <c:pt idx="0">
                  <c:v>1G MMF</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rep'!$D$396:$N$396</c:f>
              <c:numCache>
                <c:formatCode>_-* #,##0_-;\-* #,##0_-;_-* "-"??_-;_-@_-</c:formatCode>
                <c:ptCount val="11"/>
                <c:pt idx="0">
                  <c:v>4962296</c:v>
                </c:pt>
                <c:pt idx="1">
                  <c:v>3594917</c:v>
                </c:pt>
              </c:numCache>
            </c:numRef>
          </c:val>
          <c:smooth val="0"/>
          <c:extLst>
            <c:ext xmlns:c16="http://schemas.microsoft.com/office/drawing/2014/chart" uri="{C3380CC4-5D6E-409C-BE32-E72D297353CC}">
              <c16:uniqueId val="{00000000-67BD-4FF8-93AB-9BBA463B873C}"/>
            </c:ext>
          </c:extLst>
        </c:ser>
        <c:ser>
          <c:idx val="1"/>
          <c:order val="1"/>
          <c:tx>
            <c:strRef>
              <c:f>'Figures for Ethernet Optics rep'!$C$397</c:f>
              <c:strCache>
                <c:ptCount val="1"/>
                <c:pt idx="0">
                  <c:v>10G MMF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rep'!$D$397:$N$397</c:f>
              <c:numCache>
                <c:formatCode>_-* #,##0_-;\-* #,##0_-;_-* "-"??_-;_-@_-</c:formatCode>
                <c:ptCount val="11"/>
                <c:pt idx="0">
                  <c:v>14084264</c:v>
                </c:pt>
                <c:pt idx="1">
                  <c:v>12626905.000000002</c:v>
                </c:pt>
              </c:numCache>
            </c:numRef>
          </c:val>
          <c:smooth val="0"/>
          <c:extLst>
            <c:ext xmlns:c16="http://schemas.microsoft.com/office/drawing/2014/chart" uri="{C3380CC4-5D6E-409C-BE32-E72D297353CC}">
              <c16:uniqueId val="{00000001-67BD-4FF8-93AB-9BBA463B873C}"/>
            </c:ext>
          </c:extLst>
        </c:ser>
        <c:ser>
          <c:idx val="2"/>
          <c:order val="2"/>
          <c:tx>
            <c:strRef>
              <c:f>'Figures for Ethernet Optics rep'!$C$398</c:f>
              <c:strCache>
                <c:ptCount val="1"/>
                <c:pt idx="0">
                  <c:v>25G MMF</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rep'!$D$398:$N$398</c:f>
              <c:numCache>
                <c:formatCode>_-* #,##0_-;\-* #,##0_-;_-* "-"??_-;_-@_-</c:formatCode>
                <c:ptCount val="11"/>
                <c:pt idx="0">
                  <c:v>318978</c:v>
                </c:pt>
                <c:pt idx="1">
                  <c:v>662127</c:v>
                </c:pt>
              </c:numCache>
            </c:numRef>
          </c:val>
          <c:smooth val="0"/>
          <c:extLst>
            <c:ext xmlns:c16="http://schemas.microsoft.com/office/drawing/2014/chart" uri="{C3380CC4-5D6E-409C-BE32-E72D297353CC}">
              <c16:uniqueId val="{00000002-67BD-4FF8-93AB-9BBA463B873C}"/>
            </c:ext>
          </c:extLst>
        </c:ser>
        <c:ser>
          <c:idx val="3"/>
          <c:order val="3"/>
          <c:tx>
            <c:strRef>
              <c:f>'Figures for Ethernet Optics rep'!$C$399</c:f>
              <c:strCache>
                <c:ptCount val="1"/>
                <c:pt idx="0">
                  <c:v>40G MMF</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rep'!$D$399:$N$399</c:f>
              <c:numCache>
                <c:formatCode>_-* #,##0_-;\-* #,##0_-;_-* "-"??_-;_-@_-</c:formatCode>
                <c:ptCount val="11"/>
                <c:pt idx="0">
                  <c:v>1975810.7525500001</c:v>
                </c:pt>
                <c:pt idx="1">
                  <c:v>1412949</c:v>
                </c:pt>
              </c:numCache>
            </c:numRef>
          </c:val>
          <c:smooth val="0"/>
          <c:extLst>
            <c:ext xmlns:c16="http://schemas.microsoft.com/office/drawing/2014/chart" uri="{C3380CC4-5D6E-409C-BE32-E72D297353CC}">
              <c16:uniqueId val="{00000003-67BD-4FF8-93AB-9BBA463B873C}"/>
            </c:ext>
          </c:extLst>
        </c:ser>
        <c:ser>
          <c:idx val="4"/>
          <c:order val="4"/>
          <c:tx>
            <c:strRef>
              <c:f>'Figures for Ethernet Optics rep'!$C$400</c:f>
              <c:strCache>
                <c:ptCount val="1"/>
                <c:pt idx="0">
                  <c:v>50G MMF</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rep'!$D$400:$N$400</c:f>
              <c:numCache>
                <c:formatCode>_-* #,##0_-;\-* #,##0_-;_-* "-"??_-;_-@_-</c:formatCode>
                <c:ptCount val="11"/>
                <c:pt idx="0">
                  <c:v>0</c:v>
                </c:pt>
                <c:pt idx="1">
                  <c:v>0</c:v>
                </c:pt>
              </c:numCache>
            </c:numRef>
          </c:val>
          <c:smooth val="0"/>
          <c:extLst>
            <c:ext xmlns:c16="http://schemas.microsoft.com/office/drawing/2014/chart" uri="{C3380CC4-5D6E-409C-BE32-E72D297353CC}">
              <c16:uniqueId val="{00000004-67BD-4FF8-93AB-9BBA463B873C}"/>
            </c:ext>
          </c:extLst>
        </c:ser>
        <c:ser>
          <c:idx val="5"/>
          <c:order val="5"/>
          <c:tx>
            <c:strRef>
              <c:f>'Figures for Ethernet Optics rep'!$C$401</c:f>
              <c:strCache>
                <c:ptCount val="1"/>
                <c:pt idx="0">
                  <c:v>100G MMF</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rep'!$D$401:$N$401</c:f>
              <c:numCache>
                <c:formatCode>_-* #,##0_-;\-* #,##0_-;_-* "-"??_-;_-@_-</c:formatCode>
                <c:ptCount val="11"/>
                <c:pt idx="0">
                  <c:v>2082911</c:v>
                </c:pt>
                <c:pt idx="1">
                  <c:v>2208207.8911414719</c:v>
                </c:pt>
              </c:numCache>
            </c:numRef>
          </c:val>
          <c:smooth val="0"/>
          <c:extLst>
            <c:ext xmlns:c16="http://schemas.microsoft.com/office/drawing/2014/chart" uri="{C3380CC4-5D6E-409C-BE32-E72D297353CC}">
              <c16:uniqueId val="{00000005-67BD-4FF8-93AB-9BBA463B873C}"/>
            </c:ext>
          </c:extLst>
        </c:ser>
        <c:ser>
          <c:idx val="6"/>
          <c:order val="6"/>
          <c:tx>
            <c:strRef>
              <c:f>'Figures for Ethernet Optics rep'!$C$402</c:f>
              <c:strCache>
                <c:ptCount val="1"/>
                <c:pt idx="0">
                  <c:v>200G MMF</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rep'!$D$402:$N$402</c:f>
              <c:numCache>
                <c:formatCode>_-* #,##0_-;\-* #,##0_-;_-* "-"??_-;_-@_-</c:formatCode>
                <c:ptCount val="11"/>
                <c:pt idx="0">
                  <c:v>500</c:v>
                </c:pt>
                <c:pt idx="1">
                  <c:v>5000</c:v>
                </c:pt>
              </c:numCache>
            </c:numRef>
          </c:val>
          <c:smooth val="0"/>
          <c:extLst>
            <c:ext xmlns:c16="http://schemas.microsoft.com/office/drawing/2014/chart" uri="{C3380CC4-5D6E-409C-BE32-E72D297353CC}">
              <c16:uniqueId val="{00000006-67BD-4FF8-93AB-9BBA463B873C}"/>
            </c:ext>
          </c:extLst>
        </c:ser>
        <c:ser>
          <c:idx val="7"/>
          <c:order val="7"/>
          <c:tx>
            <c:strRef>
              <c:f>'Figures for Ethernet Optics rep'!$C$403</c:f>
              <c:strCache>
                <c:ptCount val="1"/>
                <c:pt idx="0">
                  <c:v>400G MMF</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rep'!$D$403:$N$403</c:f>
              <c:numCache>
                <c:formatCode>_-* #,##0_-;\-* #,##0_-;_-* "-"??_-;_-@_-</c:formatCode>
                <c:ptCount val="11"/>
                <c:pt idx="0">
                  <c:v>23000</c:v>
                </c:pt>
                <c:pt idx="1">
                  <c:v>60000</c:v>
                </c:pt>
              </c:numCache>
            </c:numRef>
          </c:val>
          <c:smooth val="0"/>
          <c:extLst>
            <c:ext xmlns:c16="http://schemas.microsoft.com/office/drawing/2014/chart" uri="{C3380CC4-5D6E-409C-BE32-E72D297353CC}">
              <c16:uniqueId val="{00000007-67BD-4FF8-93AB-9BBA463B873C}"/>
            </c:ext>
          </c:extLst>
        </c:ser>
        <c:ser>
          <c:idx val="8"/>
          <c:order val="8"/>
          <c:tx>
            <c:strRef>
              <c:f>'Figures for Ethernet Optics rep'!$C$404</c:f>
              <c:strCache>
                <c:ptCount val="1"/>
                <c:pt idx="0">
                  <c:v>800G MMF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rep'!$D$404:$N$404</c:f>
              <c:numCache>
                <c:formatCode>_-* #,##0_-;\-* #,##0_-;_-* "-"??_-;_-@_-</c:formatCode>
                <c:ptCount val="11"/>
                <c:pt idx="0">
                  <c:v>0</c:v>
                </c:pt>
                <c:pt idx="1">
                  <c:v>0</c:v>
                </c:pt>
              </c:numCache>
            </c:numRef>
          </c:val>
          <c:smooth val="0"/>
          <c:extLst>
            <c:ext xmlns:c16="http://schemas.microsoft.com/office/drawing/2014/chart" uri="{C3380CC4-5D6E-409C-BE32-E72D297353CC}">
              <c16:uniqueId val="{00000008-67BD-4FF8-93AB-9BBA463B873C}"/>
            </c:ext>
          </c:extLst>
        </c:ser>
        <c:ser>
          <c:idx val="9"/>
          <c:order val="9"/>
          <c:tx>
            <c:strRef>
              <c:f>'Figures for Ethernet Optics rep'!$C$405</c:f>
              <c:strCache>
                <c:ptCount val="1"/>
                <c:pt idx="0">
                  <c:v>1.6T MMF</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'Figures for Ethernet Optics rep'!$D$395:$N$395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rep'!$D$405:$N$405</c:f>
              <c:numCache>
                <c:formatCode>_-* #,##0_-;\-* #,##0_-;_-* "-"??_-;_-@_-</c:formatCode>
                <c:ptCount val="11"/>
                <c:pt idx="0">
                  <c:v>0</c:v>
                </c:pt>
                <c:pt idx="1">
                  <c:v>0</c:v>
                </c:pt>
              </c:numCache>
            </c:numRef>
          </c:val>
          <c:smooth val="0"/>
          <c:extLst>
            <c:ext xmlns:c16="http://schemas.microsoft.com/office/drawing/2014/chart" uri="{C3380CC4-5D6E-409C-BE32-E72D297353CC}">
              <c16:uniqueId val="{00000009-67BD-4FF8-93AB-9BBA463B873C}"/>
            </c:ext>
          </c:extLst>
        </c:ser>
        <c:dLbls>
          <c:showLegendKey val="0"/>
          <c:showVal val="0"/>
          <c:showCatName val="0"/>
          <c:showSerName val="0"/>
          <c:showPercent val="0"/>
          <c:showBubbleSize val="0"/>
        </c:dLbls>
        <c:marker val="1"/>
        <c:smooth val="0"/>
        <c:axId val="133363968"/>
        <c:axId val="133251072"/>
      </c:lineChart>
      <c:catAx>
        <c:axId val="13336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3251072"/>
        <c:crosses val="autoZero"/>
        <c:auto val="1"/>
        <c:lblAlgn val="ctr"/>
        <c:lblOffset val="100"/>
        <c:noMultiLvlLbl val="0"/>
      </c:catAx>
      <c:valAx>
        <c:axId val="133251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Shipments (Units)</a:t>
                </a:r>
              </a:p>
            </c:rich>
          </c:tx>
          <c:layout>
            <c:manualLayout>
              <c:xMode val="edge"/>
              <c:yMode val="edge"/>
              <c:x val="1.0705741073093572E-2"/>
              <c:y val="0.3558383895235718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3363968"/>
        <c:crosses val="autoZero"/>
        <c:crossBetween val="between"/>
      </c:valAx>
      <c:spPr>
        <a:noFill/>
        <a:ln>
          <a:solidFill>
            <a:sysClr val="windowText" lastClr="000000"/>
          </a:solidFill>
        </a:ln>
        <a:effectLst/>
      </c:spPr>
    </c:plotArea>
    <c:legend>
      <c:legendPos val="t"/>
      <c:layout>
        <c:manualLayout>
          <c:xMode val="edge"/>
          <c:yMode val="edge"/>
          <c:x val="0.17633756462327721"/>
          <c:y val="4.0965160189643336E-2"/>
          <c:w val="0.80294998335319889"/>
          <c:h val="0.1339873692259055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rep'!$C$431</c:f>
              <c:strCache>
                <c:ptCount val="1"/>
                <c:pt idx="0">
                  <c:v>1G SMF</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rep'!$D$431:$N$431</c:f>
              <c:numCache>
                <c:formatCode>_-* #,##0_-;\-* #,##0_-;_-* "-"??_-;_-@_-</c:formatCode>
                <c:ptCount val="11"/>
                <c:pt idx="0">
                  <c:v>9376680</c:v>
                </c:pt>
                <c:pt idx="1">
                  <c:v>8509317</c:v>
                </c:pt>
              </c:numCache>
            </c:numRef>
          </c:val>
          <c:smooth val="0"/>
          <c:extLst>
            <c:ext xmlns:c16="http://schemas.microsoft.com/office/drawing/2014/chart" uri="{C3380CC4-5D6E-409C-BE32-E72D297353CC}">
              <c16:uniqueId val="{00000000-BB5A-4FD4-9109-450924A35875}"/>
            </c:ext>
          </c:extLst>
        </c:ser>
        <c:ser>
          <c:idx val="1"/>
          <c:order val="1"/>
          <c:tx>
            <c:strRef>
              <c:f>'Figures for Ethernet Optics rep'!$C$432</c:f>
              <c:strCache>
                <c:ptCount val="1"/>
                <c:pt idx="0">
                  <c:v>10G SMF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rep'!$D$432:$N$432</c:f>
              <c:numCache>
                <c:formatCode>_-* #,##0_-;\-* #,##0_-;_-* "-"??_-;_-@_-</c:formatCode>
                <c:ptCount val="11"/>
                <c:pt idx="0">
                  <c:v>7932741.0999999996</c:v>
                </c:pt>
                <c:pt idx="1">
                  <c:v>5988134</c:v>
                </c:pt>
              </c:numCache>
            </c:numRef>
          </c:val>
          <c:smooth val="0"/>
          <c:extLst>
            <c:ext xmlns:c16="http://schemas.microsoft.com/office/drawing/2014/chart" uri="{C3380CC4-5D6E-409C-BE32-E72D297353CC}">
              <c16:uniqueId val="{00000001-BB5A-4FD4-9109-450924A35875}"/>
            </c:ext>
          </c:extLst>
        </c:ser>
        <c:ser>
          <c:idx val="2"/>
          <c:order val="2"/>
          <c:tx>
            <c:strRef>
              <c:f>'Figures for Ethernet Optics rep'!$C$433</c:f>
              <c:strCache>
                <c:ptCount val="1"/>
                <c:pt idx="0">
                  <c:v>25G SMF</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rep'!$D$433:$N$433</c:f>
              <c:numCache>
                <c:formatCode>_-* #,##0_-;\-* #,##0_-;_-* "-"??_-;_-@_-</c:formatCode>
                <c:ptCount val="11"/>
                <c:pt idx="0">
                  <c:v>56709</c:v>
                </c:pt>
                <c:pt idx="1">
                  <c:v>66057</c:v>
                </c:pt>
              </c:numCache>
            </c:numRef>
          </c:val>
          <c:smooth val="0"/>
          <c:extLst>
            <c:ext xmlns:c16="http://schemas.microsoft.com/office/drawing/2014/chart" uri="{C3380CC4-5D6E-409C-BE32-E72D297353CC}">
              <c16:uniqueId val="{00000002-BB5A-4FD4-9109-450924A35875}"/>
            </c:ext>
          </c:extLst>
        </c:ser>
        <c:ser>
          <c:idx val="3"/>
          <c:order val="3"/>
          <c:tx>
            <c:strRef>
              <c:f>'Figures for Ethernet Optics rep'!$C$434</c:f>
              <c:strCache>
                <c:ptCount val="1"/>
                <c:pt idx="0">
                  <c:v>40G SMF</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rep'!$D$434:$N$434</c:f>
              <c:numCache>
                <c:formatCode>_-* #,##0_-;\-* #,##0_-;_-* "-"??_-;_-@_-</c:formatCode>
                <c:ptCount val="11"/>
                <c:pt idx="0">
                  <c:v>1052090</c:v>
                </c:pt>
                <c:pt idx="1">
                  <c:v>1276831</c:v>
                </c:pt>
              </c:numCache>
            </c:numRef>
          </c:val>
          <c:smooth val="0"/>
          <c:extLst>
            <c:ext xmlns:c16="http://schemas.microsoft.com/office/drawing/2014/chart" uri="{C3380CC4-5D6E-409C-BE32-E72D297353CC}">
              <c16:uniqueId val="{00000003-BB5A-4FD4-9109-450924A35875}"/>
            </c:ext>
          </c:extLst>
        </c:ser>
        <c:ser>
          <c:idx val="4"/>
          <c:order val="4"/>
          <c:tx>
            <c:strRef>
              <c:f>'Figures for Ethernet Optics rep'!$C$435</c:f>
              <c:strCache>
                <c:ptCount val="1"/>
                <c:pt idx="0">
                  <c:v>50G SMF</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rep'!$D$435:$N$435</c:f>
              <c:numCache>
                <c:formatCode>_-* #,##0_-;\-* #,##0_-;_-* "-"??_-;_-@_-</c:formatCode>
                <c:ptCount val="11"/>
                <c:pt idx="0">
                  <c:v>0</c:v>
                </c:pt>
                <c:pt idx="1">
                  <c:v>0</c:v>
                </c:pt>
              </c:numCache>
            </c:numRef>
          </c:val>
          <c:smooth val="0"/>
          <c:extLst>
            <c:ext xmlns:c16="http://schemas.microsoft.com/office/drawing/2014/chart" uri="{C3380CC4-5D6E-409C-BE32-E72D297353CC}">
              <c16:uniqueId val="{00000004-BB5A-4FD4-9109-450924A35875}"/>
            </c:ext>
          </c:extLst>
        </c:ser>
        <c:ser>
          <c:idx val="5"/>
          <c:order val="5"/>
          <c:tx>
            <c:strRef>
              <c:f>'Figures for Ethernet Optics rep'!$C$436</c:f>
              <c:strCache>
                <c:ptCount val="1"/>
                <c:pt idx="0">
                  <c:v>100G SMF</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rep'!$D$436:$N$436</c:f>
              <c:numCache>
                <c:formatCode>_-* #,##0_-;\-* #,##0_-;_-* "-"??_-;_-@_-</c:formatCode>
                <c:ptCount val="11"/>
                <c:pt idx="0">
                  <c:v>4104107.7366946777</c:v>
                </c:pt>
                <c:pt idx="1">
                  <c:v>5700134</c:v>
                </c:pt>
              </c:numCache>
            </c:numRef>
          </c:val>
          <c:smooth val="0"/>
          <c:extLst>
            <c:ext xmlns:c16="http://schemas.microsoft.com/office/drawing/2014/chart" uri="{C3380CC4-5D6E-409C-BE32-E72D297353CC}">
              <c16:uniqueId val="{00000005-BB5A-4FD4-9109-450924A35875}"/>
            </c:ext>
          </c:extLst>
        </c:ser>
        <c:ser>
          <c:idx val="6"/>
          <c:order val="6"/>
          <c:tx>
            <c:strRef>
              <c:f>'Figures for Ethernet Optics rep'!$C$437</c:f>
              <c:strCache>
                <c:ptCount val="1"/>
                <c:pt idx="0">
                  <c:v>200G SMF</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rep'!$D$437:$N$437</c:f>
              <c:numCache>
                <c:formatCode>_-* #,##0_-;\-* #,##0_-;_-* "-"??_-;_-@_-</c:formatCode>
                <c:ptCount val="11"/>
                <c:pt idx="0">
                  <c:v>500</c:v>
                </c:pt>
                <c:pt idx="1">
                  <c:v>6072</c:v>
                </c:pt>
              </c:numCache>
            </c:numRef>
          </c:val>
          <c:smooth val="0"/>
          <c:extLst>
            <c:ext xmlns:c16="http://schemas.microsoft.com/office/drawing/2014/chart" uri="{C3380CC4-5D6E-409C-BE32-E72D297353CC}">
              <c16:uniqueId val="{00000006-BB5A-4FD4-9109-450924A35875}"/>
            </c:ext>
          </c:extLst>
        </c:ser>
        <c:ser>
          <c:idx val="7"/>
          <c:order val="7"/>
          <c:tx>
            <c:strRef>
              <c:f>'Figures for Ethernet Optics rep'!$C$438</c:f>
              <c:strCache>
                <c:ptCount val="1"/>
                <c:pt idx="0">
                  <c:v>400G SMF</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rep'!$D$438:$N$438</c:f>
              <c:numCache>
                <c:formatCode>_-* #,##0_-;\-* #,##0_-;_-* "-"??_-;_-@_-</c:formatCode>
                <c:ptCount val="11"/>
                <c:pt idx="0">
                  <c:v>16000</c:v>
                </c:pt>
                <c:pt idx="1">
                  <c:v>86655.626373626379</c:v>
                </c:pt>
              </c:numCache>
            </c:numRef>
          </c:val>
          <c:smooth val="0"/>
          <c:extLst>
            <c:ext xmlns:c16="http://schemas.microsoft.com/office/drawing/2014/chart" uri="{C3380CC4-5D6E-409C-BE32-E72D297353CC}">
              <c16:uniqueId val="{00000007-BB5A-4FD4-9109-450924A35875}"/>
            </c:ext>
          </c:extLst>
        </c:ser>
        <c:ser>
          <c:idx val="8"/>
          <c:order val="8"/>
          <c:tx>
            <c:strRef>
              <c:f>'Figures for Ethernet Optics rep'!$C$439</c:f>
              <c:strCache>
                <c:ptCount val="1"/>
                <c:pt idx="0">
                  <c:v>800G SMF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rep'!$D$439:$N$439</c:f>
              <c:numCache>
                <c:formatCode>_-* #,##0_-;\-* #,##0_-;_-* "-"??_-;_-@_-</c:formatCode>
                <c:ptCount val="11"/>
                <c:pt idx="0">
                  <c:v>0</c:v>
                </c:pt>
                <c:pt idx="1">
                  <c:v>0</c:v>
                </c:pt>
              </c:numCache>
            </c:numRef>
          </c:val>
          <c:smooth val="0"/>
          <c:extLst>
            <c:ext xmlns:c16="http://schemas.microsoft.com/office/drawing/2014/chart" uri="{C3380CC4-5D6E-409C-BE32-E72D297353CC}">
              <c16:uniqueId val="{00000008-BB5A-4FD4-9109-450924A35875}"/>
            </c:ext>
          </c:extLst>
        </c:ser>
        <c:ser>
          <c:idx val="9"/>
          <c:order val="9"/>
          <c:tx>
            <c:strRef>
              <c:f>'Figures for Ethernet Optics rep'!$C$440</c:f>
              <c:strCache>
                <c:ptCount val="1"/>
                <c:pt idx="0">
                  <c:v>1.6T SMF</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'Figures for Ethernet Optics rep'!$D$430:$N$430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rep'!$D$440:$N$440</c:f>
              <c:numCache>
                <c:formatCode>_-* #,##0_-;\-* #,##0_-;_-* "-"??_-;_-@_-</c:formatCode>
                <c:ptCount val="11"/>
                <c:pt idx="0">
                  <c:v>0</c:v>
                </c:pt>
                <c:pt idx="1">
                  <c:v>0</c:v>
                </c:pt>
              </c:numCache>
            </c:numRef>
          </c:val>
          <c:smooth val="0"/>
          <c:extLst>
            <c:ext xmlns:c16="http://schemas.microsoft.com/office/drawing/2014/chart" uri="{C3380CC4-5D6E-409C-BE32-E72D297353CC}">
              <c16:uniqueId val="{00000009-BB5A-4FD4-9109-450924A35875}"/>
            </c:ext>
          </c:extLst>
        </c:ser>
        <c:dLbls>
          <c:showLegendKey val="0"/>
          <c:showVal val="0"/>
          <c:showCatName val="0"/>
          <c:showSerName val="0"/>
          <c:showPercent val="0"/>
          <c:showBubbleSize val="0"/>
        </c:dLbls>
        <c:marker val="1"/>
        <c:smooth val="0"/>
        <c:axId val="134302336"/>
        <c:axId val="134312704"/>
      </c:lineChart>
      <c:catAx>
        <c:axId val="13430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312704"/>
        <c:crosses val="autoZero"/>
        <c:auto val="1"/>
        <c:lblAlgn val="ctr"/>
        <c:lblOffset val="100"/>
        <c:noMultiLvlLbl val="0"/>
      </c:catAx>
      <c:valAx>
        <c:axId val="13431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Shipments (Units)</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302336"/>
        <c:crosses val="autoZero"/>
        <c:crossBetween val="between"/>
      </c:valAx>
      <c:spPr>
        <a:noFill/>
        <a:ln>
          <a:solidFill>
            <a:sysClr val="windowText" lastClr="000000"/>
          </a:solidFill>
        </a:ln>
        <a:effectLst/>
      </c:spPr>
    </c:plotArea>
    <c:legend>
      <c:legendPos val="t"/>
      <c:layout>
        <c:manualLayout>
          <c:xMode val="edge"/>
          <c:yMode val="edge"/>
          <c:x val="0.18190533925768679"/>
          <c:y val="4.8080138612137141E-2"/>
          <c:w val="0.75718643082169357"/>
          <c:h val="0.1437734958551387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MMF</a:t>
            </a:r>
            <a:r>
              <a:rPr lang="en-US" baseline="0"/>
              <a:t> vs SMF - 100G to 1600G speed modules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'Figures for Ethernet Optics rep'!$C$482</c:f>
              <c:strCache>
                <c:ptCount val="1"/>
                <c:pt idx="0">
                  <c:v>Percent MMF</c:v>
                </c:pt>
              </c:strCache>
            </c:strRef>
          </c:tx>
          <c:spPr>
            <a:solidFill>
              <a:schemeClr val="accent1"/>
            </a:solidFill>
            <a:ln>
              <a:noFill/>
            </a:ln>
            <a:effectLst/>
          </c:spPr>
          <c:invertIfNegative val="0"/>
          <c:cat>
            <c:numRef>
              <c:f>'Figures for Ethernet Optics rep'!$D$481:$N$481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rep'!$D$482:$N$482</c:f>
              <c:numCache>
                <c:formatCode>0%</c:formatCode>
                <c:ptCount val="11"/>
                <c:pt idx="0">
                  <c:v>0.33826957795827828</c:v>
                </c:pt>
                <c:pt idx="1">
                  <c:v>0.2818234936117654</c:v>
                </c:pt>
              </c:numCache>
            </c:numRef>
          </c:val>
          <c:extLst>
            <c:ext xmlns:c16="http://schemas.microsoft.com/office/drawing/2014/chart" uri="{C3380CC4-5D6E-409C-BE32-E72D297353CC}">
              <c16:uniqueId val="{00000000-1CC7-4524-8CEA-407C61880684}"/>
            </c:ext>
          </c:extLst>
        </c:ser>
        <c:ser>
          <c:idx val="1"/>
          <c:order val="1"/>
          <c:tx>
            <c:strRef>
              <c:f>'Figures for Ethernet Optics rep'!$C$483</c:f>
              <c:strCache>
                <c:ptCount val="1"/>
                <c:pt idx="0">
                  <c:v>Percent SMF</c:v>
                </c:pt>
              </c:strCache>
            </c:strRef>
          </c:tx>
          <c:spPr>
            <a:solidFill>
              <a:schemeClr val="accent2"/>
            </a:solidFill>
            <a:ln>
              <a:noFill/>
            </a:ln>
            <a:effectLst/>
          </c:spPr>
          <c:invertIfNegative val="0"/>
          <c:cat>
            <c:numRef>
              <c:f>'Figures for Ethernet Optics rep'!$D$481:$N$481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rep'!$D$483:$N$483</c:f>
              <c:numCache>
                <c:formatCode>0%</c:formatCode>
                <c:ptCount val="11"/>
                <c:pt idx="0">
                  <c:v>0.66173042204172161</c:v>
                </c:pt>
                <c:pt idx="1">
                  <c:v>0.7181765063882346</c:v>
                </c:pt>
              </c:numCache>
            </c:numRef>
          </c:val>
          <c:extLst>
            <c:ext xmlns:c16="http://schemas.microsoft.com/office/drawing/2014/chart" uri="{C3380CC4-5D6E-409C-BE32-E72D297353CC}">
              <c16:uniqueId val="{00000001-1CC7-4524-8CEA-407C61880684}"/>
            </c:ext>
          </c:extLst>
        </c:ser>
        <c:dLbls>
          <c:showLegendKey val="0"/>
          <c:showVal val="0"/>
          <c:showCatName val="0"/>
          <c:showSerName val="0"/>
          <c:showPercent val="0"/>
          <c:showBubbleSize val="0"/>
        </c:dLbls>
        <c:gapWidth val="150"/>
        <c:overlap val="100"/>
        <c:axId val="134343296"/>
        <c:axId val="134345088"/>
      </c:barChart>
      <c:catAx>
        <c:axId val="13434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345088"/>
        <c:crosses val="autoZero"/>
        <c:auto val="1"/>
        <c:lblAlgn val="ctr"/>
        <c:lblOffset val="100"/>
        <c:noMultiLvlLbl val="0"/>
      </c:catAx>
      <c:valAx>
        <c:axId val="134345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343296"/>
        <c:crosses val="autoZero"/>
        <c:crossBetween val="between"/>
      </c:valAx>
      <c:spPr>
        <a:noFill/>
        <a:ln>
          <a:noFill/>
        </a:ln>
        <a:effectLst/>
      </c:spPr>
    </c:plotArea>
    <c:legend>
      <c:legendPos val="r"/>
      <c:layout>
        <c:manualLayout>
          <c:xMode val="edge"/>
          <c:yMode val="edge"/>
          <c:x val="0.78681452318460188"/>
          <c:y val="0.27393445610965295"/>
          <c:w val="0.16508919435917968"/>
          <c:h val="0.15461069398929775"/>
        </c:manualLayout>
      </c:layout>
      <c:overlay val="1"/>
      <c:spPr>
        <a:solidFill>
          <a:sysClr val="window" lastClr="FFFFFF"/>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rep'!$C$797</c:f>
              <c:strCache>
                <c:ptCount val="1"/>
                <c:pt idx="0">
                  <c:v>800G SR8_50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rep'!$D$796:$K$796</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rep'!$D$797:$K$797</c:f>
              <c:numCache>
                <c:formatCode>_-* #,##0_-;\-* #,##0_-;_-* "-"??_-;_-@_-</c:formatCode>
                <c:ptCount val="8"/>
                <c:pt idx="0">
                  <c:v>1000</c:v>
                </c:pt>
              </c:numCache>
            </c:numRef>
          </c:val>
          <c:smooth val="0"/>
          <c:extLst>
            <c:ext xmlns:c16="http://schemas.microsoft.com/office/drawing/2014/chart" uri="{C3380CC4-5D6E-409C-BE32-E72D297353CC}">
              <c16:uniqueId val="{00000000-C380-4F20-92A7-B99A5D54612E}"/>
            </c:ext>
          </c:extLst>
        </c:ser>
        <c:ser>
          <c:idx val="1"/>
          <c:order val="1"/>
          <c:tx>
            <c:strRef>
              <c:f>'Figures for Ethernet Optics rep'!$C$798</c:f>
              <c:strCache>
                <c:ptCount val="1"/>
                <c:pt idx="0">
                  <c:v>800G DR8, DR4_500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rep'!$D$796:$K$796</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rep'!$D$798:$K$798</c:f>
              <c:numCache>
                <c:formatCode>_-* #,##0_-;\-* #,##0_-;_-* "-"??_-;_-@_-</c:formatCode>
                <c:ptCount val="8"/>
                <c:pt idx="0">
                  <c:v>3000</c:v>
                </c:pt>
              </c:numCache>
            </c:numRef>
          </c:val>
          <c:smooth val="0"/>
          <c:extLst>
            <c:ext xmlns:c16="http://schemas.microsoft.com/office/drawing/2014/chart" uri="{C3380CC4-5D6E-409C-BE32-E72D297353CC}">
              <c16:uniqueId val="{00000001-C380-4F20-92A7-B99A5D54612E}"/>
            </c:ext>
          </c:extLst>
        </c:ser>
        <c:ser>
          <c:idx val="2"/>
          <c:order val="2"/>
          <c:tx>
            <c:strRef>
              <c:f>'Figures for Ethernet Optics rep'!$C$799</c:f>
              <c:strCache>
                <c:ptCount val="1"/>
                <c:pt idx="0">
                  <c:v>2x(400G FR4), 800G FR4_2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rep'!$D$796:$K$796</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rep'!$D$799:$K$799</c:f>
              <c:numCache>
                <c:formatCode>_-* #,##0_-;\-* #,##0_-;_-* "-"??_-;_-@_-</c:formatCode>
                <c:ptCount val="8"/>
                <c:pt idx="0">
                  <c:v>3000</c:v>
                </c:pt>
              </c:numCache>
            </c:numRef>
          </c:val>
          <c:smooth val="0"/>
          <c:extLst>
            <c:ext xmlns:c16="http://schemas.microsoft.com/office/drawing/2014/chart" uri="{C3380CC4-5D6E-409C-BE32-E72D297353CC}">
              <c16:uniqueId val="{00000002-C380-4F20-92A7-B99A5D54612E}"/>
            </c:ext>
          </c:extLst>
        </c:ser>
        <c:ser>
          <c:idx val="3"/>
          <c:order val="3"/>
          <c:tx>
            <c:strRef>
              <c:f>'Figures for Ethernet Optics rep'!$C$800</c:f>
              <c:strCache>
                <c:ptCount val="1"/>
                <c:pt idx="0">
                  <c:v>800G LR8, LR4_6, 10 km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rep'!$D$796:$K$796</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rep'!$D$800:$K$800</c:f>
              <c:numCache>
                <c:formatCode>_-* #,##0_-;\-* #,##0_-;_-* "-"??_-;_-@_-</c:formatCode>
                <c:ptCount val="8"/>
                <c:pt idx="0">
                  <c:v>0</c:v>
                </c:pt>
              </c:numCache>
            </c:numRef>
          </c:val>
          <c:smooth val="0"/>
          <c:extLst>
            <c:ext xmlns:c16="http://schemas.microsoft.com/office/drawing/2014/chart" uri="{C3380CC4-5D6E-409C-BE32-E72D297353CC}">
              <c16:uniqueId val="{00000003-C380-4F20-92A7-B99A5D54612E}"/>
            </c:ext>
          </c:extLst>
        </c:ser>
        <c:ser>
          <c:idx val="4"/>
          <c:order val="4"/>
          <c:tx>
            <c:strRef>
              <c:f>'Figures for Ethernet Optics rep'!$C$801</c:f>
              <c:strCache>
                <c:ptCount val="1"/>
                <c:pt idx="0">
                  <c:v>800G LR (ZRlite)_10 km, 20 km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rep'!$D$796:$K$796</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rep'!$D$801:$K$801</c:f>
              <c:numCache>
                <c:formatCode>_-* #,##0_-;\-* #,##0_-;_-* "-"??_-;_-@_-</c:formatCode>
                <c:ptCount val="8"/>
                <c:pt idx="0">
                  <c:v>0</c:v>
                </c:pt>
              </c:numCache>
            </c:numRef>
          </c:val>
          <c:smooth val="0"/>
          <c:extLst>
            <c:ext xmlns:c16="http://schemas.microsoft.com/office/drawing/2014/chart" uri="{C3380CC4-5D6E-409C-BE32-E72D297353CC}">
              <c16:uniqueId val="{00000004-C380-4F20-92A7-B99A5D54612E}"/>
            </c:ext>
          </c:extLst>
        </c:ser>
        <c:dLbls>
          <c:showLegendKey val="0"/>
          <c:showVal val="0"/>
          <c:showCatName val="0"/>
          <c:showSerName val="0"/>
          <c:showPercent val="0"/>
          <c:showBubbleSize val="0"/>
        </c:dLbls>
        <c:marker val="1"/>
        <c:smooth val="0"/>
        <c:axId val="134120960"/>
        <c:axId val="134122880"/>
      </c:lineChart>
      <c:catAx>
        <c:axId val="13412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122880"/>
        <c:crosses val="autoZero"/>
        <c:auto val="1"/>
        <c:lblAlgn val="ctr"/>
        <c:lblOffset val="100"/>
        <c:noMultiLvlLbl val="0"/>
      </c:catAx>
      <c:valAx>
        <c:axId val="13412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Annual shipments (Units)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120960"/>
        <c:crosses val="autoZero"/>
        <c:crossBetween val="between"/>
      </c:valAx>
      <c:spPr>
        <a:noFill/>
        <a:ln>
          <a:solidFill>
            <a:schemeClr val="tx1"/>
          </a:solidFill>
        </a:ln>
        <a:effectLst/>
      </c:spPr>
    </c:plotArea>
    <c:legend>
      <c:legendPos val="t"/>
      <c:layout>
        <c:manualLayout>
          <c:xMode val="edge"/>
          <c:yMode val="edge"/>
          <c:x val="0.18747754712479123"/>
          <c:y val="7.4245912546938075E-2"/>
          <c:w val="0.38019642090193273"/>
          <c:h val="0.38109199222025603"/>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rep'!$C$823</c:f>
              <c:strCache>
                <c:ptCount val="1"/>
                <c:pt idx="0">
                  <c:v>800G SR8_50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rep'!$D$822:$K$822</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rep'!$D$823:$K$823</c:f>
              <c:numCache>
                <c:formatCode>"$"#,##0</c:formatCode>
                <c:ptCount val="8"/>
                <c:pt idx="0">
                  <c:v>1.0682978723404257</c:v>
                </c:pt>
              </c:numCache>
            </c:numRef>
          </c:val>
          <c:smooth val="0"/>
          <c:extLst>
            <c:ext xmlns:c16="http://schemas.microsoft.com/office/drawing/2014/chart" uri="{C3380CC4-5D6E-409C-BE32-E72D297353CC}">
              <c16:uniqueId val="{00000000-6B1D-471F-B2EB-7A26F5DB892A}"/>
            </c:ext>
          </c:extLst>
        </c:ser>
        <c:ser>
          <c:idx val="1"/>
          <c:order val="1"/>
          <c:tx>
            <c:strRef>
              <c:f>'Figures for Ethernet Optics rep'!$C$824</c:f>
              <c:strCache>
                <c:ptCount val="1"/>
                <c:pt idx="0">
                  <c:v>800G DR8, DR4_500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rep'!$D$822:$K$822</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rep'!$D$824:$K$824</c:f>
              <c:numCache>
                <c:formatCode>"$"#,##0</c:formatCode>
                <c:ptCount val="8"/>
                <c:pt idx="0">
                  <c:v>3.4131821068676431</c:v>
                </c:pt>
              </c:numCache>
            </c:numRef>
          </c:val>
          <c:smooth val="0"/>
          <c:extLst>
            <c:ext xmlns:c16="http://schemas.microsoft.com/office/drawing/2014/chart" uri="{C3380CC4-5D6E-409C-BE32-E72D297353CC}">
              <c16:uniqueId val="{00000001-6B1D-471F-B2EB-7A26F5DB892A}"/>
            </c:ext>
          </c:extLst>
        </c:ser>
        <c:ser>
          <c:idx val="2"/>
          <c:order val="2"/>
          <c:tx>
            <c:strRef>
              <c:f>'Figures for Ethernet Optics rep'!$C$825</c:f>
              <c:strCache>
                <c:ptCount val="1"/>
                <c:pt idx="0">
                  <c:v>2x(400G FR4), 800G FR4_2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rep'!$D$822:$K$822</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rep'!$D$825:$K$825</c:f>
              <c:numCache>
                <c:formatCode>"$"#,##0</c:formatCode>
                <c:ptCount val="8"/>
                <c:pt idx="0">
                  <c:v>4.3716161400512386</c:v>
                </c:pt>
              </c:numCache>
            </c:numRef>
          </c:val>
          <c:smooth val="0"/>
          <c:extLst>
            <c:ext xmlns:c16="http://schemas.microsoft.com/office/drawing/2014/chart" uri="{C3380CC4-5D6E-409C-BE32-E72D297353CC}">
              <c16:uniqueId val="{00000002-6B1D-471F-B2EB-7A26F5DB892A}"/>
            </c:ext>
          </c:extLst>
        </c:ser>
        <c:ser>
          <c:idx val="3"/>
          <c:order val="3"/>
          <c:tx>
            <c:strRef>
              <c:f>'Figures for Ethernet Optics rep'!$C$826</c:f>
              <c:strCache>
                <c:ptCount val="1"/>
                <c:pt idx="0">
                  <c:v>800G LR8, LR4_6, 10 km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rep'!$D$822:$K$822</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rep'!$D$826:$K$826</c:f>
              <c:numCache>
                <c:formatCode>"$"#,##0</c:formatCode>
                <c:ptCount val="8"/>
                <c:pt idx="0">
                  <c:v>0</c:v>
                </c:pt>
              </c:numCache>
            </c:numRef>
          </c:val>
          <c:smooth val="0"/>
          <c:extLst>
            <c:ext xmlns:c16="http://schemas.microsoft.com/office/drawing/2014/chart" uri="{C3380CC4-5D6E-409C-BE32-E72D297353CC}">
              <c16:uniqueId val="{00000003-6B1D-471F-B2EB-7A26F5DB892A}"/>
            </c:ext>
          </c:extLst>
        </c:ser>
        <c:ser>
          <c:idx val="4"/>
          <c:order val="4"/>
          <c:tx>
            <c:strRef>
              <c:f>'Figures for Ethernet Optics rep'!$C$827</c:f>
              <c:strCache>
                <c:ptCount val="1"/>
                <c:pt idx="0">
                  <c:v>800G LR (ZRlite)_10 km, 20 km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rep'!$D$822:$K$822</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rep'!$D$827:$K$827</c:f>
              <c:numCache>
                <c:formatCode>"$"#,##0</c:formatCode>
                <c:ptCount val="8"/>
                <c:pt idx="0">
                  <c:v>0</c:v>
                </c:pt>
              </c:numCache>
            </c:numRef>
          </c:val>
          <c:smooth val="0"/>
          <c:extLst>
            <c:ext xmlns:c16="http://schemas.microsoft.com/office/drawing/2014/chart" uri="{C3380CC4-5D6E-409C-BE32-E72D297353CC}">
              <c16:uniqueId val="{00000004-6B1D-471F-B2EB-7A26F5DB892A}"/>
            </c:ext>
          </c:extLst>
        </c:ser>
        <c:dLbls>
          <c:showLegendKey val="0"/>
          <c:showVal val="0"/>
          <c:showCatName val="0"/>
          <c:showSerName val="0"/>
          <c:showPercent val="0"/>
          <c:showBubbleSize val="0"/>
        </c:dLbls>
        <c:marker val="1"/>
        <c:smooth val="0"/>
        <c:axId val="134189824"/>
        <c:axId val="134191744"/>
      </c:lineChart>
      <c:catAx>
        <c:axId val="1341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191744"/>
        <c:crosses val="autoZero"/>
        <c:auto val="1"/>
        <c:lblAlgn val="ctr"/>
        <c:lblOffset val="100"/>
        <c:noMultiLvlLbl val="0"/>
      </c:catAx>
      <c:valAx>
        <c:axId val="134191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Annual sales ($mn)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189824"/>
        <c:crosses val="autoZero"/>
        <c:crossBetween val="between"/>
      </c:valAx>
      <c:spPr>
        <a:noFill/>
        <a:ln>
          <a:solidFill>
            <a:schemeClr val="tx1"/>
          </a:solidFill>
        </a:ln>
        <a:effectLst/>
      </c:spPr>
    </c:plotArea>
    <c:legend>
      <c:legendPos val="t"/>
      <c:layout>
        <c:manualLayout>
          <c:xMode val="edge"/>
          <c:yMode val="edge"/>
          <c:x val="0.14361228530644196"/>
          <c:y val="6.3025189232717119E-2"/>
          <c:w val="0.34532338720817796"/>
          <c:h val="0.34821665181742478"/>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06886741589093"/>
          <c:y val="4.385966426981084E-2"/>
          <c:w val="0.86706474062265482"/>
          <c:h val="0.85439351236134564"/>
        </c:manualLayout>
      </c:layout>
      <c:lineChart>
        <c:grouping val="standard"/>
        <c:varyColors val="0"/>
        <c:ser>
          <c:idx val="0"/>
          <c:order val="0"/>
          <c:tx>
            <c:strRef>
              <c:f>'Figures for Ethernet Optics rep'!$C$848</c:f>
              <c:strCache>
                <c:ptCount val="1"/>
                <c:pt idx="0">
                  <c:v>800G SR8_50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rep'!$D$847:$K$847</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rep'!$D$848:$K$848</c:f>
              <c:numCache>
                <c:formatCode>"$"#,##0</c:formatCode>
                <c:ptCount val="8"/>
                <c:pt idx="0">
                  <c:v>1068.2978723404256</c:v>
                </c:pt>
              </c:numCache>
            </c:numRef>
          </c:val>
          <c:smooth val="0"/>
          <c:extLst>
            <c:ext xmlns:c16="http://schemas.microsoft.com/office/drawing/2014/chart" uri="{C3380CC4-5D6E-409C-BE32-E72D297353CC}">
              <c16:uniqueId val="{00000000-B954-4591-A9CC-A11AF471A1D8}"/>
            </c:ext>
          </c:extLst>
        </c:ser>
        <c:ser>
          <c:idx val="1"/>
          <c:order val="1"/>
          <c:tx>
            <c:strRef>
              <c:f>'Figures for Ethernet Optics rep'!$C$849</c:f>
              <c:strCache>
                <c:ptCount val="1"/>
                <c:pt idx="0">
                  <c:v>800G DR8, DR4_500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rep'!$D$847:$K$847</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rep'!$D$849:$K$849</c:f>
              <c:numCache>
                <c:formatCode>"$"#,##0</c:formatCode>
                <c:ptCount val="8"/>
                <c:pt idx="0">
                  <c:v>1137.727368955881</c:v>
                </c:pt>
              </c:numCache>
            </c:numRef>
          </c:val>
          <c:smooth val="0"/>
          <c:extLst>
            <c:ext xmlns:c16="http://schemas.microsoft.com/office/drawing/2014/chart" uri="{C3380CC4-5D6E-409C-BE32-E72D297353CC}">
              <c16:uniqueId val="{00000001-B954-4591-A9CC-A11AF471A1D8}"/>
            </c:ext>
          </c:extLst>
        </c:ser>
        <c:ser>
          <c:idx val="2"/>
          <c:order val="2"/>
          <c:tx>
            <c:strRef>
              <c:f>'Figures for Ethernet Optics rep'!$C$850</c:f>
              <c:strCache>
                <c:ptCount val="1"/>
                <c:pt idx="0">
                  <c:v>2x(400G FR4), 800G FR4_2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rep'!$D$847:$K$847</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rep'!$D$850:$K$850</c:f>
              <c:numCache>
                <c:formatCode>"$"#,##0</c:formatCode>
                <c:ptCount val="8"/>
                <c:pt idx="0">
                  <c:v>1457.2053800170795</c:v>
                </c:pt>
              </c:numCache>
            </c:numRef>
          </c:val>
          <c:smooth val="0"/>
          <c:extLst>
            <c:ext xmlns:c16="http://schemas.microsoft.com/office/drawing/2014/chart" uri="{C3380CC4-5D6E-409C-BE32-E72D297353CC}">
              <c16:uniqueId val="{00000002-B954-4591-A9CC-A11AF471A1D8}"/>
            </c:ext>
          </c:extLst>
        </c:ser>
        <c:ser>
          <c:idx val="3"/>
          <c:order val="3"/>
          <c:tx>
            <c:strRef>
              <c:f>'Figures for Ethernet Optics rep'!$C$851</c:f>
              <c:strCache>
                <c:ptCount val="1"/>
                <c:pt idx="0">
                  <c:v>800G LR8, LR4_6, 10 km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rep'!$D$847:$K$847</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rep'!$D$851:$K$851</c:f>
              <c:numCache>
                <c:formatCode>"$"#,##0</c:formatCode>
                <c:ptCount val="8"/>
              </c:numCache>
            </c:numRef>
          </c:val>
          <c:smooth val="0"/>
          <c:extLst>
            <c:ext xmlns:c16="http://schemas.microsoft.com/office/drawing/2014/chart" uri="{C3380CC4-5D6E-409C-BE32-E72D297353CC}">
              <c16:uniqueId val="{00000003-B954-4591-A9CC-A11AF471A1D8}"/>
            </c:ext>
          </c:extLst>
        </c:ser>
        <c:ser>
          <c:idx val="4"/>
          <c:order val="4"/>
          <c:tx>
            <c:strRef>
              <c:f>'Figures for Ethernet Optics rep'!$C$852</c:f>
              <c:strCache>
                <c:ptCount val="1"/>
                <c:pt idx="0">
                  <c:v>800G LR (ZRlite)_10 km, 20 km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rep'!$D$847:$K$847</c:f>
              <c:numCache>
                <c:formatCode>General</c:formatCode>
                <c:ptCount val="8"/>
                <c:pt idx="0">
                  <c:v>2021</c:v>
                </c:pt>
                <c:pt idx="1">
                  <c:v>2022</c:v>
                </c:pt>
                <c:pt idx="2">
                  <c:v>2023</c:v>
                </c:pt>
                <c:pt idx="3">
                  <c:v>2024</c:v>
                </c:pt>
                <c:pt idx="4">
                  <c:v>2025</c:v>
                </c:pt>
                <c:pt idx="5">
                  <c:v>2026</c:v>
                </c:pt>
                <c:pt idx="6">
                  <c:v>2027</c:v>
                </c:pt>
                <c:pt idx="7">
                  <c:v>2028</c:v>
                </c:pt>
              </c:numCache>
            </c:numRef>
          </c:cat>
          <c:val>
            <c:numRef>
              <c:f>'Figures for Ethernet Optics rep'!$D$852:$K$852</c:f>
              <c:numCache>
                <c:formatCode>"$"#,##0</c:formatCode>
                <c:ptCount val="8"/>
              </c:numCache>
            </c:numRef>
          </c:val>
          <c:smooth val="0"/>
          <c:extLst>
            <c:ext xmlns:c16="http://schemas.microsoft.com/office/drawing/2014/chart" uri="{C3380CC4-5D6E-409C-BE32-E72D297353CC}">
              <c16:uniqueId val="{00000004-B954-4591-A9CC-A11AF471A1D8}"/>
            </c:ext>
          </c:extLst>
        </c:ser>
        <c:dLbls>
          <c:showLegendKey val="0"/>
          <c:showVal val="0"/>
          <c:showCatName val="0"/>
          <c:showSerName val="0"/>
          <c:showPercent val="0"/>
          <c:showBubbleSize val="0"/>
        </c:dLbls>
        <c:marker val="1"/>
        <c:smooth val="0"/>
        <c:axId val="134250496"/>
        <c:axId val="134252416"/>
      </c:lineChart>
      <c:catAx>
        <c:axId val="13425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252416"/>
        <c:crosses val="autoZero"/>
        <c:auto val="1"/>
        <c:lblAlgn val="ctr"/>
        <c:lblOffset val="100"/>
        <c:noMultiLvlLbl val="0"/>
      </c:catAx>
      <c:valAx>
        <c:axId val="13425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A.S.P.s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250496"/>
        <c:crosses val="autoZero"/>
        <c:crossBetween val="between"/>
      </c:valAx>
      <c:spPr>
        <a:solidFill>
          <a:schemeClr val="bg1"/>
        </a:solidFill>
        <a:ln>
          <a:solidFill>
            <a:sysClr val="windowText" lastClr="000000"/>
          </a:solidFill>
        </a:ln>
        <a:effectLst/>
      </c:spPr>
    </c:plotArea>
    <c:legend>
      <c:legendPos val="t"/>
      <c:layout>
        <c:manualLayout>
          <c:xMode val="edge"/>
          <c:yMode val="edge"/>
          <c:x val="0.63369975276972468"/>
          <c:y val="3.9473697842829759E-2"/>
          <c:w val="0.35364599460141055"/>
          <c:h val="0.33717375921182458"/>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30758177967789"/>
          <c:y val="0.12143335917848919"/>
          <c:w val="0.80139654356793277"/>
          <c:h val="0.7720505249343832"/>
        </c:manualLayout>
      </c:layout>
      <c:lineChart>
        <c:grouping val="standard"/>
        <c:varyColors val="0"/>
        <c:ser>
          <c:idx val="1"/>
          <c:order val="0"/>
          <c:tx>
            <c:strRef>
              <c:f>TotalMarket!$A$158</c:f>
              <c:strCache>
                <c:ptCount val="1"/>
                <c:pt idx="0">
                  <c:v>Ethernet All Other</c:v>
                </c:pt>
              </c:strCache>
            </c:strRef>
          </c:tx>
          <c:cat>
            <c:numRef>
              <c:f>TotalMarket!$O$132:$W$132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TotalMarket!$O$158:$W$158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E6D8-5748-8C07-DCB58B1E4D53}"/>
            </c:ext>
          </c:extLst>
        </c:ser>
        <c:ser>
          <c:idx val="0"/>
          <c:order val="1"/>
          <c:tx>
            <c:strRef>
              <c:f>TotalMarket!$A$156</c:f>
              <c:strCache>
                <c:ptCount val="1"/>
                <c:pt idx="0">
                  <c:v>Ethernet AI Clusters</c:v>
                </c:pt>
              </c:strCache>
            </c:strRef>
          </c:tx>
          <c:cat>
            <c:numRef>
              <c:f>TotalMarket!$O$132:$W$132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TotalMarket!$O$156:$W$156</c:f>
              <c:numCache>
                <c:formatCode>_(* #,##0_);_(* \(#,##0\);_(* "-"??_);_(@_)</c:formatCode>
                <c:ptCount val="9"/>
              </c:numCache>
            </c:numRef>
          </c:val>
          <c:smooth val="0"/>
          <c:extLst>
            <c:ext xmlns:c16="http://schemas.microsoft.com/office/drawing/2014/chart" uri="{C3380CC4-5D6E-409C-BE32-E72D297353CC}">
              <c16:uniqueId val="{00000000-E6D8-5748-8C07-DCB58B1E4D53}"/>
            </c:ext>
          </c:extLst>
        </c:ser>
        <c:dLbls>
          <c:showLegendKey val="0"/>
          <c:showVal val="0"/>
          <c:showCatName val="0"/>
          <c:showSerName val="0"/>
          <c:showPercent val="0"/>
          <c:showBubbleSize val="0"/>
        </c:dLbls>
        <c:marker val="1"/>
        <c:smooth val="0"/>
        <c:axId val="122723712"/>
        <c:axId val="122733696"/>
      </c:lineChart>
      <c:catAx>
        <c:axId val="122723712"/>
        <c:scaling>
          <c:orientation val="minMax"/>
        </c:scaling>
        <c:delete val="0"/>
        <c:axPos val="b"/>
        <c:numFmt formatCode="General" sourceLinked="1"/>
        <c:majorTickMark val="out"/>
        <c:minorTickMark val="none"/>
        <c:tickLblPos val="nextTo"/>
        <c:crossAx val="122733696"/>
        <c:crosses val="autoZero"/>
        <c:auto val="1"/>
        <c:lblAlgn val="ctr"/>
        <c:lblOffset val="100"/>
        <c:noMultiLvlLbl val="0"/>
      </c:catAx>
      <c:valAx>
        <c:axId val="122733696"/>
        <c:scaling>
          <c:orientation val="minMax"/>
        </c:scaling>
        <c:delete val="0"/>
        <c:axPos val="l"/>
        <c:majorGridlines/>
        <c:title>
          <c:tx>
            <c:rich>
              <a:bodyPr rot="-5400000" vert="horz"/>
              <a:lstStyle/>
              <a:p>
                <a:pPr>
                  <a:defRPr/>
                </a:pPr>
                <a:r>
                  <a:rPr lang="en-US"/>
                  <a:t>Annual transceiver shipments</a:t>
                </a:r>
              </a:p>
            </c:rich>
          </c:tx>
          <c:overlay val="0"/>
        </c:title>
        <c:numFmt formatCode="_(* #,##0_);_(* \(#,##0\);_(* &quot;-&quot;??_);_(@_)" sourceLinked="1"/>
        <c:majorTickMark val="out"/>
        <c:minorTickMark val="none"/>
        <c:tickLblPos val="nextTo"/>
        <c:crossAx val="122723712"/>
        <c:crosses val="autoZero"/>
        <c:crossBetween val="between"/>
      </c:valAx>
    </c:plotArea>
    <c:legend>
      <c:legendPos val="t"/>
      <c:layout>
        <c:manualLayout>
          <c:xMode val="edge"/>
          <c:yMode val="edge"/>
          <c:x val="0.26467728030346571"/>
          <c:y val="0.15615143895171749"/>
          <c:w val="0.50208827209344475"/>
          <c:h val="7.1370261478211267E-2"/>
        </c:manualLayout>
      </c:layout>
      <c:overlay val="0"/>
      <c:spPr>
        <a:solidFill>
          <a:schemeClr val="bg1"/>
        </a:solidFill>
        <a:ln>
          <a:solidFill>
            <a:schemeClr val="bg1">
              <a:lumMod val="75000"/>
            </a:schemeClr>
          </a:solidFill>
        </a:ln>
      </c:spPr>
    </c:legend>
    <c:plotVisOnly val="1"/>
    <c:dispBlanksAs val="gap"/>
    <c:showDLblsOverMax val="0"/>
  </c:chart>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rep'!$C$877</c:f>
              <c:strCache>
                <c:ptCount val="1"/>
                <c:pt idx="0">
                  <c:v>1.6T SR16_100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rep'!$E$876:$I$876</c:f>
              <c:numCache>
                <c:formatCode>General</c:formatCode>
                <c:ptCount val="5"/>
                <c:pt idx="0">
                  <c:v>2024</c:v>
                </c:pt>
                <c:pt idx="1">
                  <c:v>2025</c:v>
                </c:pt>
                <c:pt idx="2">
                  <c:v>2026</c:v>
                </c:pt>
                <c:pt idx="3">
                  <c:v>2027</c:v>
                </c:pt>
                <c:pt idx="4">
                  <c:v>2028</c:v>
                </c:pt>
              </c:numCache>
            </c:numRef>
          </c:cat>
          <c:val>
            <c:numRef>
              <c:f>'Figures for Ethernet Optics rep'!$E$877:$I$877</c:f>
              <c:numCache>
                <c:formatCode>_-* #,##0_-;\-* #,##0_-;_-* "-"??_-;_-@_-</c:formatCode>
                <c:ptCount val="5"/>
              </c:numCache>
            </c:numRef>
          </c:val>
          <c:smooth val="0"/>
          <c:extLst>
            <c:ext xmlns:c16="http://schemas.microsoft.com/office/drawing/2014/chart" uri="{C3380CC4-5D6E-409C-BE32-E72D297353CC}">
              <c16:uniqueId val="{00000000-4F33-457F-881E-A8BA5F97CAA3}"/>
            </c:ext>
          </c:extLst>
        </c:ser>
        <c:ser>
          <c:idx val="1"/>
          <c:order val="1"/>
          <c:tx>
            <c:strRef>
              <c:f>'Figures for Ethernet Optics rep'!$C$878</c:f>
              <c:strCache>
                <c:ptCount val="1"/>
                <c:pt idx="0">
                  <c:v>1.6T DR8_500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rep'!$E$876:$I$876</c:f>
              <c:numCache>
                <c:formatCode>General</c:formatCode>
                <c:ptCount val="5"/>
                <c:pt idx="0">
                  <c:v>2024</c:v>
                </c:pt>
                <c:pt idx="1">
                  <c:v>2025</c:v>
                </c:pt>
                <c:pt idx="2">
                  <c:v>2026</c:v>
                </c:pt>
                <c:pt idx="3">
                  <c:v>2027</c:v>
                </c:pt>
                <c:pt idx="4">
                  <c:v>2028</c:v>
                </c:pt>
              </c:numCache>
            </c:numRef>
          </c:cat>
          <c:val>
            <c:numRef>
              <c:f>'Figures for Ethernet Optics rep'!$E$878:$I$878</c:f>
              <c:numCache>
                <c:formatCode>_-* #,##0_-;\-* #,##0_-;_-* "-"??_-;_-@_-</c:formatCode>
                <c:ptCount val="5"/>
              </c:numCache>
            </c:numRef>
          </c:val>
          <c:smooth val="0"/>
          <c:extLst>
            <c:ext xmlns:c16="http://schemas.microsoft.com/office/drawing/2014/chart" uri="{C3380CC4-5D6E-409C-BE32-E72D297353CC}">
              <c16:uniqueId val="{00000001-4F33-457F-881E-A8BA5F97CAA3}"/>
            </c:ext>
          </c:extLst>
        </c:ser>
        <c:ser>
          <c:idx val="2"/>
          <c:order val="2"/>
          <c:tx>
            <c:strRef>
              <c:f>'Figures for Ethernet Optics rep'!$C$879</c:f>
              <c:strCache>
                <c:ptCount val="1"/>
                <c:pt idx="0">
                  <c:v>1.6T FR8_2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rep'!$E$876:$I$876</c:f>
              <c:numCache>
                <c:formatCode>General</c:formatCode>
                <c:ptCount val="5"/>
                <c:pt idx="0">
                  <c:v>2024</c:v>
                </c:pt>
                <c:pt idx="1">
                  <c:v>2025</c:v>
                </c:pt>
                <c:pt idx="2">
                  <c:v>2026</c:v>
                </c:pt>
                <c:pt idx="3">
                  <c:v>2027</c:v>
                </c:pt>
                <c:pt idx="4">
                  <c:v>2028</c:v>
                </c:pt>
              </c:numCache>
            </c:numRef>
          </c:cat>
          <c:val>
            <c:numRef>
              <c:f>'Figures for Ethernet Optics rep'!$E$879:$I$879</c:f>
              <c:numCache>
                <c:formatCode>_-* #,##0_-;\-* #,##0_-;_-* "-"??_-;_-@_-</c:formatCode>
                <c:ptCount val="5"/>
              </c:numCache>
            </c:numRef>
          </c:val>
          <c:smooth val="0"/>
          <c:extLst>
            <c:ext xmlns:c16="http://schemas.microsoft.com/office/drawing/2014/chart" uri="{C3380CC4-5D6E-409C-BE32-E72D297353CC}">
              <c16:uniqueId val="{00000002-4F33-457F-881E-A8BA5F97CAA3}"/>
            </c:ext>
          </c:extLst>
        </c:ser>
        <c:dLbls>
          <c:showLegendKey val="0"/>
          <c:showVal val="0"/>
          <c:showCatName val="0"/>
          <c:showSerName val="0"/>
          <c:showPercent val="0"/>
          <c:showBubbleSize val="0"/>
        </c:dLbls>
        <c:marker val="1"/>
        <c:smooth val="0"/>
        <c:axId val="134685440"/>
        <c:axId val="134687360"/>
      </c:lineChart>
      <c:catAx>
        <c:axId val="13468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4687360"/>
        <c:crosses val="autoZero"/>
        <c:auto val="1"/>
        <c:lblAlgn val="ctr"/>
        <c:lblOffset val="100"/>
        <c:noMultiLvlLbl val="0"/>
      </c:catAx>
      <c:valAx>
        <c:axId val="13468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Annual shipments (units)</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685440"/>
        <c:crosses val="autoZero"/>
        <c:crossBetween val="between"/>
      </c:valAx>
      <c:spPr>
        <a:noFill/>
        <a:ln>
          <a:solidFill>
            <a:sysClr val="windowText" lastClr="000000"/>
          </a:solidFill>
        </a:ln>
        <a:effectLst/>
      </c:spPr>
    </c:plotArea>
    <c:legend>
      <c:legendPos val="t"/>
      <c:layout>
        <c:manualLayout>
          <c:xMode val="edge"/>
          <c:yMode val="edge"/>
          <c:x val="0.19836211307853874"/>
          <c:y val="8.8041106184506432E-2"/>
          <c:w val="0.21361251654714822"/>
          <c:h val="0.30924553251889503"/>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rep'!$C$900</c:f>
              <c:strCache>
                <c:ptCount val="1"/>
                <c:pt idx="0">
                  <c:v>1.6T SR16_100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rep'!$D$899:$H$899</c:f>
              <c:numCache>
                <c:formatCode>General</c:formatCode>
                <c:ptCount val="5"/>
                <c:pt idx="0">
                  <c:v>2024</c:v>
                </c:pt>
                <c:pt idx="1">
                  <c:v>2025</c:v>
                </c:pt>
                <c:pt idx="2">
                  <c:v>2026</c:v>
                </c:pt>
                <c:pt idx="3">
                  <c:v>2027</c:v>
                </c:pt>
                <c:pt idx="4">
                  <c:v>2028</c:v>
                </c:pt>
              </c:numCache>
            </c:numRef>
          </c:cat>
          <c:val>
            <c:numRef>
              <c:f>'Figures for Ethernet Optics rep'!$D$900:$H$900</c:f>
              <c:numCache>
                <c:formatCode>"$"#,##0.00</c:formatCode>
                <c:ptCount val="5"/>
              </c:numCache>
            </c:numRef>
          </c:val>
          <c:smooth val="0"/>
          <c:extLst>
            <c:ext xmlns:c16="http://schemas.microsoft.com/office/drawing/2014/chart" uri="{C3380CC4-5D6E-409C-BE32-E72D297353CC}">
              <c16:uniqueId val="{00000000-DF22-4C08-9157-5DB86FA6608F}"/>
            </c:ext>
          </c:extLst>
        </c:ser>
        <c:ser>
          <c:idx val="1"/>
          <c:order val="1"/>
          <c:tx>
            <c:strRef>
              <c:f>'Figures for Ethernet Optics rep'!$C$901</c:f>
              <c:strCache>
                <c:ptCount val="1"/>
                <c:pt idx="0">
                  <c:v>1.6T DR8_500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rep'!$D$899:$H$899</c:f>
              <c:numCache>
                <c:formatCode>General</c:formatCode>
                <c:ptCount val="5"/>
                <c:pt idx="0">
                  <c:v>2024</c:v>
                </c:pt>
                <c:pt idx="1">
                  <c:v>2025</c:v>
                </c:pt>
                <c:pt idx="2">
                  <c:v>2026</c:v>
                </c:pt>
                <c:pt idx="3">
                  <c:v>2027</c:v>
                </c:pt>
                <c:pt idx="4">
                  <c:v>2028</c:v>
                </c:pt>
              </c:numCache>
            </c:numRef>
          </c:cat>
          <c:val>
            <c:numRef>
              <c:f>'Figures for Ethernet Optics rep'!$D$901:$H$901</c:f>
              <c:numCache>
                <c:formatCode>"$"#,##0</c:formatCode>
                <c:ptCount val="5"/>
                <c:pt idx="0">
                  <c:v>16</c:v>
                </c:pt>
              </c:numCache>
            </c:numRef>
          </c:val>
          <c:smooth val="0"/>
          <c:extLst>
            <c:ext xmlns:c16="http://schemas.microsoft.com/office/drawing/2014/chart" uri="{C3380CC4-5D6E-409C-BE32-E72D297353CC}">
              <c16:uniqueId val="{00000001-DF22-4C08-9157-5DB86FA6608F}"/>
            </c:ext>
          </c:extLst>
        </c:ser>
        <c:ser>
          <c:idx val="2"/>
          <c:order val="2"/>
          <c:tx>
            <c:strRef>
              <c:f>'Figures for Ethernet Optics rep'!$C$902</c:f>
              <c:strCache>
                <c:ptCount val="1"/>
                <c:pt idx="0">
                  <c:v>1.6T FR8_2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rep'!$D$899:$H$899</c:f>
              <c:numCache>
                <c:formatCode>General</c:formatCode>
                <c:ptCount val="5"/>
                <c:pt idx="0">
                  <c:v>2024</c:v>
                </c:pt>
                <c:pt idx="1">
                  <c:v>2025</c:v>
                </c:pt>
                <c:pt idx="2">
                  <c:v>2026</c:v>
                </c:pt>
                <c:pt idx="3">
                  <c:v>2027</c:v>
                </c:pt>
                <c:pt idx="4">
                  <c:v>2028</c:v>
                </c:pt>
              </c:numCache>
            </c:numRef>
          </c:cat>
          <c:val>
            <c:numRef>
              <c:f>'Figures for Ethernet Optics rep'!$D$902:$H$902</c:f>
              <c:numCache>
                <c:formatCode>"$"#,##0</c:formatCode>
                <c:ptCount val="5"/>
                <c:pt idx="0">
                  <c:v>17</c:v>
                </c:pt>
              </c:numCache>
            </c:numRef>
          </c:val>
          <c:smooth val="0"/>
          <c:extLst>
            <c:ext xmlns:c16="http://schemas.microsoft.com/office/drawing/2014/chart" uri="{C3380CC4-5D6E-409C-BE32-E72D297353CC}">
              <c16:uniqueId val="{00000002-DF22-4C08-9157-5DB86FA6608F}"/>
            </c:ext>
          </c:extLst>
        </c:ser>
        <c:dLbls>
          <c:showLegendKey val="0"/>
          <c:showVal val="0"/>
          <c:showCatName val="0"/>
          <c:showSerName val="0"/>
          <c:showPercent val="0"/>
          <c:showBubbleSize val="0"/>
        </c:dLbls>
        <c:marker val="1"/>
        <c:smooth val="0"/>
        <c:axId val="134723072"/>
        <c:axId val="134724992"/>
      </c:lineChart>
      <c:catAx>
        <c:axId val="13472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724992"/>
        <c:crosses val="autoZero"/>
        <c:auto val="1"/>
        <c:lblAlgn val="ctr"/>
        <c:lblOffset val="100"/>
        <c:noMultiLvlLbl val="0"/>
      </c:catAx>
      <c:valAx>
        <c:axId val="134724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Annual sales ($mn)</a:t>
                </a:r>
              </a:p>
            </c:rich>
          </c:tx>
          <c:layout>
            <c:manualLayout>
              <c:xMode val="edge"/>
              <c:yMode val="edge"/>
              <c:x val="9.7481717188805349E-3"/>
              <c:y val="0.25966061533974921"/>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723072"/>
        <c:crosses val="autoZero"/>
        <c:crossBetween val="between"/>
      </c:valAx>
      <c:spPr>
        <a:noFill/>
        <a:ln>
          <a:solidFill>
            <a:sysClr val="windowText" lastClr="000000"/>
          </a:solidFill>
        </a:ln>
        <a:effectLst/>
      </c:spPr>
    </c:plotArea>
    <c:legend>
      <c:legendPos val="t"/>
      <c:layout>
        <c:manualLayout>
          <c:xMode val="edge"/>
          <c:yMode val="edge"/>
          <c:x val="0.17969291338582674"/>
          <c:y val="7.407407407407407E-2"/>
          <c:w val="0.22179024943345468"/>
          <c:h val="0.27893627879848354"/>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rep'!$C$923</c:f>
              <c:strCache>
                <c:ptCount val="1"/>
                <c:pt idx="0">
                  <c:v>1.6T SR16_100 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rep'!$D$922:$H$922</c:f>
              <c:numCache>
                <c:formatCode>General</c:formatCode>
                <c:ptCount val="5"/>
                <c:pt idx="0">
                  <c:v>2024</c:v>
                </c:pt>
                <c:pt idx="1">
                  <c:v>2025</c:v>
                </c:pt>
                <c:pt idx="2">
                  <c:v>2026</c:v>
                </c:pt>
                <c:pt idx="3">
                  <c:v>2027</c:v>
                </c:pt>
                <c:pt idx="4">
                  <c:v>2028</c:v>
                </c:pt>
              </c:numCache>
            </c:numRef>
          </c:cat>
          <c:val>
            <c:numRef>
              <c:f>'Figures for Ethernet Optics rep'!$D$923:$H$923</c:f>
              <c:numCache>
                <c:formatCode>"$"#,##0.00</c:formatCode>
                <c:ptCount val="5"/>
                <c:pt idx="0">
                  <c:v>1500</c:v>
                </c:pt>
              </c:numCache>
            </c:numRef>
          </c:val>
          <c:smooth val="0"/>
          <c:extLst>
            <c:ext xmlns:c16="http://schemas.microsoft.com/office/drawing/2014/chart" uri="{C3380CC4-5D6E-409C-BE32-E72D297353CC}">
              <c16:uniqueId val="{00000000-58E4-4B55-893A-93151DAE76AE}"/>
            </c:ext>
          </c:extLst>
        </c:ser>
        <c:ser>
          <c:idx val="1"/>
          <c:order val="1"/>
          <c:tx>
            <c:strRef>
              <c:f>'Figures for Ethernet Optics rep'!$C$924</c:f>
              <c:strCache>
                <c:ptCount val="1"/>
                <c:pt idx="0">
                  <c:v>1.6T DR8_500 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rep'!$D$922:$H$922</c:f>
              <c:numCache>
                <c:formatCode>General</c:formatCode>
                <c:ptCount val="5"/>
                <c:pt idx="0">
                  <c:v>2024</c:v>
                </c:pt>
                <c:pt idx="1">
                  <c:v>2025</c:v>
                </c:pt>
                <c:pt idx="2">
                  <c:v>2026</c:v>
                </c:pt>
                <c:pt idx="3">
                  <c:v>2027</c:v>
                </c:pt>
                <c:pt idx="4">
                  <c:v>2028</c:v>
                </c:pt>
              </c:numCache>
            </c:numRef>
          </c:cat>
          <c:val>
            <c:numRef>
              <c:f>'Figures for Ethernet Optics rep'!$D$924:$H$924</c:f>
              <c:numCache>
                <c:formatCode>"$"#,##0.00</c:formatCode>
                <c:ptCount val="5"/>
                <c:pt idx="0">
                  <c:v>1600</c:v>
                </c:pt>
              </c:numCache>
            </c:numRef>
          </c:val>
          <c:smooth val="0"/>
          <c:extLst>
            <c:ext xmlns:c16="http://schemas.microsoft.com/office/drawing/2014/chart" uri="{C3380CC4-5D6E-409C-BE32-E72D297353CC}">
              <c16:uniqueId val="{00000001-58E4-4B55-893A-93151DAE76AE}"/>
            </c:ext>
          </c:extLst>
        </c:ser>
        <c:ser>
          <c:idx val="2"/>
          <c:order val="2"/>
          <c:tx>
            <c:strRef>
              <c:f>'Figures for Ethernet Optics rep'!$C$925</c:f>
              <c:strCache>
                <c:ptCount val="1"/>
                <c:pt idx="0">
                  <c:v>1.6T FR8_2 km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rep'!$D$922:$H$922</c:f>
              <c:numCache>
                <c:formatCode>General</c:formatCode>
                <c:ptCount val="5"/>
                <c:pt idx="0">
                  <c:v>2024</c:v>
                </c:pt>
                <c:pt idx="1">
                  <c:v>2025</c:v>
                </c:pt>
                <c:pt idx="2">
                  <c:v>2026</c:v>
                </c:pt>
                <c:pt idx="3">
                  <c:v>2027</c:v>
                </c:pt>
                <c:pt idx="4">
                  <c:v>2028</c:v>
                </c:pt>
              </c:numCache>
            </c:numRef>
          </c:cat>
          <c:val>
            <c:numRef>
              <c:f>'Figures for Ethernet Optics rep'!$D$925:$H$925</c:f>
              <c:numCache>
                <c:formatCode>"$"#,##0.00</c:formatCode>
                <c:ptCount val="5"/>
                <c:pt idx="0">
                  <c:v>1700</c:v>
                </c:pt>
              </c:numCache>
            </c:numRef>
          </c:val>
          <c:smooth val="0"/>
          <c:extLst>
            <c:ext xmlns:c16="http://schemas.microsoft.com/office/drawing/2014/chart" uri="{C3380CC4-5D6E-409C-BE32-E72D297353CC}">
              <c16:uniqueId val="{00000002-58E4-4B55-893A-93151DAE76AE}"/>
            </c:ext>
          </c:extLst>
        </c:ser>
        <c:dLbls>
          <c:showLegendKey val="0"/>
          <c:showVal val="0"/>
          <c:showCatName val="0"/>
          <c:showSerName val="0"/>
          <c:showPercent val="0"/>
          <c:showBubbleSize val="0"/>
        </c:dLbls>
        <c:marker val="1"/>
        <c:smooth val="0"/>
        <c:axId val="134838528"/>
        <c:axId val="134848896"/>
      </c:lineChart>
      <c:catAx>
        <c:axId val="13483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848896"/>
        <c:crosses val="autoZero"/>
        <c:auto val="1"/>
        <c:lblAlgn val="ctr"/>
        <c:lblOffset val="100"/>
        <c:noMultiLvlLbl val="0"/>
      </c:catAx>
      <c:valAx>
        <c:axId val="134848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A.S.P.s</a:t>
                </a:r>
              </a:p>
            </c:rich>
          </c:tx>
          <c:layout>
            <c:manualLayout>
              <c:xMode val="edge"/>
              <c:yMode val="edge"/>
              <c:x val="1.6666666666666666E-2"/>
              <c:y val="0.3862771995198310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838528"/>
        <c:crosses val="autoZero"/>
        <c:crossBetween val="between"/>
      </c:valAx>
      <c:spPr>
        <a:noFill/>
        <a:ln>
          <a:solidFill>
            <a:sysClr val="windowText" lastClr="000000"/>
          </a:solidFill>
        </a:ln>
        <a:effectLst/>
      </c:spPr>
    </c:plotArea>
    <c:legend>
      <c:legendPos val="t"/>
      <c:layout>
        <c:manualLayout>
          <c:xMode val="edge"/>
          <c:yMode val="edge"/>
          <c:x val="0.67819819641344248"/>
          <c:y val="7.4074047071286425E-2"/>
          <c:w val="0.27116972878390205"/>
          <c:h val="0.29282516768737243"/>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'Figures for Ethernet Optics rep'!$C$744</c:f>
              <c:strCache>
                <c:ptCount val="1"/>
                <c:pt idx="0">
                  <c:v> 2x200 (400G-SR8)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rep'!$D$744:$N$744</c:f>
              <c:numCache>
                <c:formatCode>_("$"* #,##0_);_("$"* \(#,##0\);_("$"* "-"??_);_(@_)</c:formatCode>
                <c:ptCount val="11"/>
                <c:pt idx="0">
                  <c:v>14.811999999999999</c:v>
                </c:pt>
                <c:pt idx="1">
                  <c:v>31.2</c:v>
                </c:pt>
              </c:numCache>
            </c:numRef>
          </c:val>
          <c:smooth val="0"/>
          <c:extLst>
            <c:ext xmlns:c16="http://schemas.microsoft.com/office/drawing/2014/chart" uri="{C3380CC4-5D6E-409C-BE32-E72D297353CC}">
              <c16:uniqueId val="{00000000-EB6A-4988-AFB6-76182CAC2981}"/>
            </c:ext>
          </c:extLst>
        </c:ser>
        <c:ser>
          <c:idx val="1"/>
          <c:order val="1"/>
          <c:tx>
            <c:strRef>
              <c:f>'Figures for Ethernet Optics rep'!$C$745</c:f>
              <c:strCache>
                <c:ptCount val="1"/>
                <c:pt idx="0">
                  <c:v>400G SR4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rep'!$D$745:$N$745</c:f>
              <c:numCache>
                <c:formatCode>_("$"* #,##0_);_("$"* \(#,##0\);_("$"* "-"??_);_(@_)</c:formatCode>
                <c:ptCount val="11"/>
                <c:pt idx="0">
                  <c:v>0</c:v>
                </c:pt>
                <c:pt idx="1">
                  <c:v>0</c:v>
                </c:pt>
              </c:numCache>
            </c:numRef>
          </c:val>
          <c:smooth val="0"/>
          <c:extLst>
            <c:ext xmlns:c16="http://schemas.microsoft.com/office/drawing/2014/chart" uri="{C3380CC4-5D6E-409C-BE32-E72D297353CC}">
              <c16:uniqueId val="{00000001-EB6A-4988-AFB6-76182CAC2981}"/>
            </c:ext>
          </c:extLst>
        </c:ser>
        <c:ser>
          <c:idx val="2"/>
          <c:order val="2"/>
          <c:tx>
            <c:strRef>
              <c:f>'Figures for Ethernet Optics rep'!$C$746</c:f>
              <c:strCache>
                <c:ptCount val="1"/>
                <c:pt idx="0">
                  <c:v> 400G DR4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rep'!$D$746:$N$746</c:f>
              <c:numCache>
                <c:formatCode>_("$"* #,##0_);_("$"* \(#,##0\);_("$"* "-"??_);_(@_)</c:formatCode>
                <c:ptCount val="11"/>
                <c:pt idx="0">
                  <c:v>2.2000000000000002</c:v>
                </c:pt>
                <c:pt idx="1">
                  <c:v>23.873893630000001</c:v>
                </c:pt>
              </c:numCache>
            </c:numRef>
          </c:val>
          <c:smooth val="0"/>
          <c:extLst>
            <c:ext xmlns:c16="http://schemas.microsoft.com/office/drawing/2014/chart" uri="{C3380CC4-5D6E-409C-BE32-E72D297353CC}">
              <c16:uniqueId val="{00000002-EB6A-4988-AFB6-76182CAC2981}"/>
            </c:ext>
          </c:extLst>
        </c:ser>
        <c:ser>
          <c:idx val="3"/>
          <c:order val="3"/>
          <c:tx>
            <c:strRef>
              <c:f>'Figures for Ethernet Optics rep'!$C$747</c:f>
              <c:strCache>
                <c:ptCount val="1"/>
                <c:pt idx="0">
                  <c:v> 2x(200G FR4)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rep'!$D$747:$N$747</c:f>
              <c:numCache>
                <c:formatCode>_("$"* #,##0_);_("$"* \(#,##0\);_("$"* "-"??_);_(@_)</c:formatCode>
                <c:ptCount val="11"/>
                <c:pt idx="0">
                  <c:v>22.2</c:v>
                </c:pt>
                <c:pt idx="1">
                  <c:v>53</c:v>
                </c:pt>
              </c:numCache>
            </c:numRef>
          </c:val>
          <c:smooth val="0"/>
          <c:extLst>
            <c:ext xmlns:c16="http://schemas.microsoft.com/office/drawing/2014/chart" uri="{C3380CC4-5D6E-409C-BE32-E72D297353CC}">
              <c16:uniqueId val="{00000003-EB6A-4988-AFB6-76182CAC2981}"/>
            </c:ext>
          </c:extLst>
        </c:ser>
        <c:ser>
          <c:idx val="4"/>
          <c:order val="4"/>
          <c:tx>
            <c:strRef>
              <c:f>'Figures for Ethernet Optics rep'!$C$748</c:f>
              <c:strCache>
                <c:ptCount val="1"/>
                <c:pt idx="0">
                  <c:v> 400G FR4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rep'!$D$748:$N$748</c:f>
              <c:numCache>
                <c:formatCode>_("$"* #,##0_);_("$"* \(#,##0\);_("$"* "-"??_);_(@_)</c:formatCode>
                <c:ptCount val="11"/>
                <c:pt idx="0">
                  <c:v>2</c:v>
                </c:pt>
                <c:pt idx="1">
                  <c:v>3.8726706791818866</c:v>
                </c:pt>
              </c:numCache>
            </c:numRef>
          </c:val>
          <c:smooth val="0"/>
          <c:extLst>
            <c:ext xmlns:c16="http://schemas.microsoft.com/office/drawing/2014/chart" uri="{C3380CC4-5D6E-409C-BE32-E72D297353CC}">
              <c16:uniqueId val="{00000004-EB6A-4988-AFB6-76182CAC2981}"/>
            </c:ext>
          </c:extLst>
        </c:ser>
        <c:ser>
          <c:idx val="5"/>
          <c:order val="5"/>
          <c:tx>
            <c:strRef>
              <c:f>'Figures for Ethernet Optics rep'!$C$749</c:f>
              <c:strCache>
                <c:ptCount val="1"/>
                <c:pt idx="0">
                  <c:v> 400G LR8, LR4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'Figures for Ethernet Optics rep'!$D$743:$N$743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rep'!$D$749:$N$749</c:f>
              <c:numCache>
                <c:formatCode>_("$"* #,##0_);_("$"* \(#,##0\);_("$"* "-"??_);_(@_)</c:formatCode>
                <c:ptCount val="11"/>
                <c:pt idx="0">
                  <c:v>8</c:v>
                </c:pt>
                <c:pt idx="1">
                  <c:v>12.017405388</c:v>
                </c:pt>
              </c:numCache>
            </c:numRef>
          </c:val>
          <c:smooth val="0"/>
          <c:extLst>
            <c:ext xmlns:c16="http://schemas.microsoft.com/office/drawing/2014/chart" uri="{C3380CC4-5D6E-409C-BE32-E72D297353CC}">
              <c16:uniqueId val="{00000005-EB6A-4988-AFB6-76182CAC2981}"/>
            </c:ext>
          </c:extLst>
        </c:ser>
        <c:dLbls>
          <c:showLegendKey val="0"/>
          <c:showVal val="0"/>
          <c:showCatName val="0"/>
          <c:showSerName val="0"/>
          <c:showPercent val="0"/>
          <c:showBubbleSize val="0"/>
        </c:dLbls>
        <c:marker val="1"/>
        <c:smooth val="0"/>
        <c:axId val="134965504"/>
        <c:axId val="134992256"/>
      </c:lineChart>
      <c:catAx>
        <c:axId val="13496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992256"/>
        <c:crosses val="autoZero"/>
        <c:auto val="1"/>
        <c:lblAlgn val="ctr"/>
        <c:lblOffset val="100"/>
        <c:noMultiLvlLbl val="0"/>
      </c:catAx>
      <c:valAx>
        <c:axId val="13499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Annual sales ($mn)</a:t>
                </a:r>
              </a:p>
            </c:rich>
          </c:tx>
          <c:layout>
            <c:manualLayout>
              <c:xMode val="edge"/>
              <c:yMode val="edge"/>
              <c:x val="1.3592233009708738E-2"/>
              <c:y val="0.2699863905900651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34965504"/>
        <c:crosses val="autoZero"/>
        <c:crossBetween val="between"/>
      </c:valAx>
      <c:spPr>
        <a:noFill/>
        <a:ln>
          <a:solidFill>
            <a:sysClr val="windowText" lastClr="000000"/>
          </a:solidFill>
        </a:ln>
        <a:effectLst/>
      </c:spPr>
    </c:plotArea>
    <c:legend>
      <c:legendPos val="l"/>
      <c:layout>
        <c:manualLayout>
          <c:xMode val="edge"/>
          <c:yMode val="edge"/>
          <c:x val="0.16672058711107712"/>
          <c:y val="5.7290107255111626E-2"/>
          <c:w val="0.2390386593052978"/>
          <c:h val="0.41666958296879558"/>
        </c:manualLayout>
      </c:layout>
      <c:overlay val="1"/>
      <c:spPr>
        <a:solidFill>
          <a:schemeClr val="bg1"/>
        </a:solidFill>
        <a:ln>
          <a:solidFill>
            <a:sysClr val="windowText" lastClr="000000"/>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8060996507668"/>
          <c:y val="5.8435861403821877E-2"/>
          <c:w val="0.7936301598663803"/>
          <c:h val="0.85018987364487253"/>
        </c:manualLayout>
      </c:layout>
      <c:barChart>
        <c:barDir val="col"/>
        <c:grouping val="percentStacked"/>
        <c:varyColors val="0"/>
        <c:ser>
          <c:idx val="0"/>
          <c:order val="0"/>
          <c:tx>
            <c:strRef>
              <c:f>'Figures for Ethernet Optics rep'!$C$522</c:f>
              <c:strCache>
                <c:ptCount val="1"/>
                <c:pt idx="0">
                  <c:v>&lt;10G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rep'!$D$522:$N$522</c:f>
              <c:numCache>
                <c:formatCode>0%</c:formatCode>
                <c:ptCount val="11"/>
                <c:pt idx="0">
                  <c:v>0.3118077846540106</c:v>
                </c:pt>
                <c:pt idx="1">
                  <c:v>0.28680771718624781</c:v>
                </c:pt>
              </c:numCache>
            </c:numRef>
          </c:val>
          <c:extLst>
            <c:ext xmlns:c16="http://schemas.microsoft.com/office/drawing/2014/chart" uri="{C3380CC4-5D6E-409C-BE32-E72D297353CC}">
              <c16:uniqueId val="{00000000-5B7C-4E58-86CA-5622F2F1C6D5}"/>
            </c:ext>
          </c:extLst>
        </c:ser>
        <c:ser>
          <c:idx val="1"/>
          <c:order val="1"/>
          <c:tx>
            <c:strRef>
              <c:f>'Figures for Ethernet Optics rep'!$C$523</c:f>
              <c:strCache>
                <c:ptCount val="1"/>
                <c:pt idx="0">
                  <c:v>10G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rep'!$D$523:$N$523</c:f>
              <c:numCache>
                <c:formatCode>0%</c:formatCode>
                <c:ptCount val="11"/>
                <c:pt idx="0">
                  <c:v>0.54461327020506067</c:v>
                </c:pt>
                <c:pt idx="1">
                  <c:v>0.50481397686596263</c:v>
                </c:pt>
              </c:numCache>
            </c:numRef>
          </c:val>
          <c:extLst>
            <c:ext xmlns:c16="http://schemas.microsoft.com/office/drawing/2014/chart" uri="{C3380CC4-5D6E-409C-BE32-E72D297353CC}">
              <c16:uniqueId val="{00000001-5B7C-4E58-86CA-5622F2F1C6D5}"/>
            </c:ext>
          </c:extLst>
        </c:ser>
        <c:ser>
          <c:idx val="2"/>
          <c:order val="2"/>
          <c:tx>
            <c:strRef>
              <c:f>'Figures for Ethernet Optics rep'!$C$524</c:f>
              <c:strCache>
                <c:ptCount val="1"/>
                <c:pt idx="0">
                  <c:v>25G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rep'!$D$524:$N$524</c:f>
              <c:numCache>
                <c:formatCode>0%</c:formatCode>
                <c:ptCount val="11"/>
                <c:pt idx="0">
                  <c:v>0.1393820692665132</c:v>
                </c:pt>
                <c:pt idx="1">
                  <c:v>0.19918920067679183</c:v>
                </c:pt>
              </c:numCache>
            </c:numRef>
          </c:val>
          <c:extLst>
            <c:ext xmlns:c16="http://schemas.microsoft.com/office/drawing/2014/chart" uri="{C3380CC4-5D6E-409C-BE32-E72D297353CC}">
              <c16:uniqueId val="{00000002-5B7C-4E58-86CA-5622F2F1C6D5}"/>
            </c:ext>
          </c:extLst>
        </c:ser>
        <c:ser>
          <c:idx val="3"/>
          <c:order val="3"/>
          <c:tx>
            <c:strRef>
              <c:f>'Figures for Ethernet Optics rep'!$C$525</c:f>
              <c:strCache>
                <c:ptCount val="1"/>
                <c:pt idx="0">
                  <c:v>50G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rep'!$D$525:$N$525</c:f>
              <c:numCache>
                <c:formatCode>0%</c:formatCode>
                <c:ptCount val="11"/>
                <c:pt idx="0">
                  <c:v>4.0664030493042166E-3</c:v>
                </c:pt>
                <c:pt idx="1">
                  <c:v>7.8403720863980519E-3</c:v>
                </c:pt>
              </c:numCache>
            </c:numRef>
          </c:val>
          <c:extLst>
            <c:ext xmlns:c16="http://schemas.microsoft.com/office/drawing/2014/chart" uri="{C3380CC4-5D6E-409C-BE32-E72D297353CC}">
              <c16:uniqueId val="{00000003-5B7C-4E58-86CA-5622F2F1C6D5}"/>
            </c:ext>
          </c:extLst>
        </c:ser>
        <c:ser>
          <c:idx val="4"/>
          <c:order val="4"/>
          <c:tx>
            <c:strRef>
              <c:f>'Figures for Ethernet Optics rep'!$C$526</c:f>
              <c:strCache>
                <c:ptCount val="1"/>
                <c:pt idx="0">
                  <c:v>100G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rep'!$D$526:$N$526</c:f>
              <c:numCache>
                <c:formatCode>0%</c:formatCode>
                <c:ptCount val="11"/>
                <c:pt idx="0">
                  <c:v>1.3047282511136524E-4</c:v>
                </c:pt>
                <c:pt idx="1">
                  <c:v>1.3487331845995717E-3</c:v>
                </c:pt>
              </c:numCache>
            </c:numRef>
          </c:val>
          <c:extLst>
            <c:ext xmlns:c16="http://schemas.microsoft.com/office/drawing/2014/chart" uri="{C3380CC4-5D6E-409C-BE32-E72D297353CC}">
              <c16:uniqueId val="{00000004-5B7C-4E58-86CA-5622F2F1C6D5}"/>
            </c:ext>
          </c:extLst>
        </c:ser>
        <c:ser>
          <c:idx val="5"/>
          <c:order val="5"/>
          <c:tx>
            <c:strRef>
              <c:f>'Figures for Ethernet Optics rep'!$C$527</c:f>
              <c:strCache>
                <c:ptCount val="1"/>
                <c:pt idx="0">
                  <c:v>200G</c:v>
                </c:pt>
              </c:strCache>
            </c:strRef>
          </c:tx>
          <c:invertIfNegative val="0"/>
          <c:cat>
            <c:numRef>
              <c:f>'Figures for Ethernet Optics rep'!$D$521:$N$521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'Figures for Ethernet Optics rep'!$D$527:$N$527</c:f>
              <c:numCache>
                <c:formatCode>0%</c:formatCode>
                <c:ptCount val="11"/>
                <c:pt idx="0">
                  <c:v>0</c:v>
                </c:pt>
                <c:pt idx="1">
                  <c:v>0</c:v>
                </c:pt>
              </c:numCache>
            </c:numRef>
          </c:val>
          <c:extLst>
            <c:ext xmlns:c16="http://schemas.microsoft.com/office/drawing/2014/chart" uri="{C3380CC4-5D6E-409C-BE32-E72D297353CC}">
              <c16:uniqueId val="{00000005-5B7C-4E58-86CA-5622F2F1C6D5}"/>
            </c:ext>
          </c:extLst>
        </c:ser>
        <c:dLbls>
          <c:showLegendKey val="0"/>
          <c:showVal val="0"/>
          <c:showCatName val="0"/>
          <c:showSerName val="0"/>
          <c:showPercent val="0"/>
          <c:showBubbleSize val="0"/>
        </c:dLbls>
        <c:gapWidth val="150"/>
        <c:overlap val="100"/>
        <c:axId val="135092864"/>
        <c:axId val="135111040"/>
      </c:barChart>
      <c:catAx>
        <c:axId val="135092864"/>
        <c:scaling>
          <c:orientation val="minMax"/>
        </c:scaling>
        <c:delete val="0"/>
        <c:axPos val="b"/>
        <c:numFmt formatCode="General" sourceLinked="1"/>
        <c:majorTickMark val="out"/>
        <c:minorTickMark val="none"/>
        <c:tickLblPos val="nextTo"/>
        <c:txPr>
          <a:bodyPr/>
          <a:lstStyle/>
          <a:p>
            <a:pPr>
              <a:defRPr sz="1050"/>
            </a:pPr>
            <a:endParaRPr lang="en-US"/>
          </a:p>
        </c:txPr>
        <c:crossAx val="135111040"/>
        <c:crosses val="autoZero"/>
        <c:auto val="1"/>
        <c:lblAlgn val="ctr"/>
        <c:lblOffset val="100"/>
        <c:noMultiLvlLbl val="0"/>
      </c:catAx>
      <c:valAx>
        <c:axId val="135111040"/>
        <c:scaling>
          <c:orientation val="minMax"/>
        </c:scaling>
        <c:delete val="0"/>
        <c:axPos val="l"/>
        <c:majorGridlines/>
        <c:numFmt formatCode="0%" sourceLinked="1"/>
        <c:majorTickMark val="out"/>
        <c:minorTickMark val="none"/>
        <c:tickLblPos val="nextTo"/>
        <c:txPr>
          <a:bodyPr/>
          <a:lstStyle/>
          <a:p>
            <a:pPr>
              <a:defRPr sz="1050"/>
            </a:pPr>
            <a:endParaRPr lang="en-US"/>
          </a:p>
        </c:txPr>
        <c:crossAx val="135092864"/>
        <c:crosses val="autoZero"/>
        <c:crossBetween val="between"/>
      </c:valAx>
    </c:plotArea>
    <c:legend>
      <c:legendPos val="r"/>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2387279552476"/>
          <c:y val="0.11196959755030619"/>
          <c:w val="0.81711798910863276"/>
          <c:h val="0.7720505249343832"/>
        </c:manualLayout>
      </c:layout>
      <c:barChart>
        <c:barDir val="col"/>
        <c:grouping val="stacked"/>
        <c:varyColors val="0"/>
        <c:ser>
          <c:idx val="0"/>
          <c:order val="0"/>
          <c:tx>
            <c:strRef>
              <c:f>TotalMarket!$A$156</c:f>
              <c:strCache>
                <c:ptCount val="1"/>
                <c:pt idx="0">
                  <c:v>Ethernet AI Clusters</c:v>
                </c:pt>
              </c:strCache>
            </c:strRef>
          </c:tx>
          <c:invertIfNegative val="0"/>
          <c:cat>
            <c:numRef>
              <c:f>TotalMarket!$Z$132:$AH$132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TotalMarket!$Z$156:$AH$156</c:f>
              <c:numCache>
                <c:formatCode>_("$"* #,##0_);_("$"* \(#,##0\);_("$"* "-"??_);_(@_)</c:formatCode>
                <c:ptCount val="9"/>
              </c:numCache>
            </c:numRef>
          </c:val>
          <c:extLst>
            <c:ext xmlns:c16="http://schemas.microsoft.com/office/drawing/2014/chart" uri="{C3380CC4-5D6E-409C-BE32-E72D297353CC}">
              <c16:uniqueId val="{00000000-F931-7048-8352-442747B910F2}"/>
            </c:ext>
          </c:extLst>
        </c:ser>
        <c:ser>
          <c:idx val="1"/>
          <c:order val="1"/>
          <c:tx>
            <c:strRef>
              <c:f>TotalMarket!$A$158</c:f>
              <c:strCache>
                <c:ptCount val="1"/>
                <c:pt idx="0">
                  <c:v>Ethernet All Other</c:v>
                </c:pt>
              </c:strCache>
            </c:strRef>
          </c:tx>
          <c:invertIfNegative val="0"/>
          <c:cat>
            <c:numRef>
              <c:f>TotalMarket!$Z$132:$AH$132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TotalMarket!$Z$158:$AH$158</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931-7048-8352-442747B910F2}"/>
            </c:ext>
          </c:extLst>
        </c:ser>
        <c:dLbls>
          <c:showLegendKey val="0"/>
          <c:showVal val="0"/>
          <c:showCatName val="0"/>
          <c:showSerName val="0"/>
          <c:showPercent val="0"/>
          <c:showBubbleSize val="0"/>
        </c:dLbls>
        <c:gapWidth val="150"/>
        <c:overlap val="100"/>
        <c:axId val="123034240"/>
        <c:axId val="123048320"/>
      </c:barChart>
      <c:catAx>
        <c:axId val="123034240"/>
        <c:scaling>
          <c:orientation val="minMax"/>
        </c:scaling>
        <c:delete val="0"/>
        <c:axPos val="b"/>
        <c:numFmt formatCode="General" sourceLinked="1"/>
        <c:majorTickMark val="out"/>
        <c:minorTickMark val="none"/>
        <c:tickLblPos val="nextTo"/>
        <c:crossAx val="123048320"/>
        <c:crosses val="autoZero"/>
        <c:auto val="1"/>
        <c:lblAlgn val="ctr"/>
        <c:lblOffset val="100"/>
        <c:noMultiLvlLbl val="0"/>
      </c:catAx>
      <c:valAx>
        <c:axId val="123048320"/>
        <c:scaling>
          <c:orientation val="minMax"/>
        </c:scaling>
        <c:delete val="0"/>
        <c:axPos val="l"/>
        <c:majorGridlines/>
        <c:title>
          <c:tx>
            <c:rich>
              <a:bodyPr rot="-5400000" vert="horz"/>
              <a:lstStyle/>
              <a:p>
                <a:pPr>
                  <a:defRPr/>
                </a:pPr>
                <a:r>
                  <a:rPr lang="en-US"/>
                  <a:t>Annual sales ($ mn)</a:t>
                </a:r>
              </a:p>
            </c:rich>
          </c:tx>
          <c:layout>
            <c:manualLayout>
              <c:xMode val="edge"/>
              <c:yMode val="edge"/>
              <c:x val="1.0046511039208289E-2"/>
              <c:y val="0.29537911927675709"/>
            </c:manualLayout>
          </c:layout>
          <c:overlay val="0"/>
        </c:title>
        <c:numFmt formatCode="_(&quot;$&quot;* #,##0_);_(&quot;$&quot;* \(#,##0\);_(&quot;$&quot;* &quot;-&quot;??_);_(@_)" sourceLinked="1"/>
        <c:majorTickMark val="out"/>
        <c:minorTickMark val="none"/>
        <c:tickLblPos val="nextTo"/>
        <c:crossAx val="12303424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01103259718505"/>
          <c:y val="5.1400554097404488E-2"/>
          <c:w val="0.58333519456264316"/>
          <c:h val="0.84296551472732573"/>
        </c:manualLayout>
      </c:layout>
      <c:lineChart>
        <c:grouping val="standard"/>
        <c:varyColors val="0"/>
        <c:ser>
          <c:idx val="0"/>
          <c:order val="0"/>
          <c:tx>
            <c:strRef>
              <c:f>TotalMarket!$A$111</c:f>
              <c:strCache>
                <c:ptCount val="1"/>
                <c:pt idx="0">
                  <c:v> 40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TotalMarket!$B$111:$L$111</c:f>
              <c:numCache>
                <c:formatCode>_(* #,##0_);_(* \(#,##0\);_(* "-"??_);_(@_)</c:formatCode>
                <c:ptCount val="11"/>
                <c:pt idx="0">
                  <c:v>3027900.7525500003</c:v>
                </c:pt>
                <c:pt idx="1">
                  <c:v>2689780</c:v>
                </c:pt>
              </c:numCache>
            </c:numRef>
          </c:val>
          <c:smooth val="0"/>
          <c:extLst>
            <c:ext xmlns:c16="http://schemas.microsoft.com/office/drawing/2014/chart" uri="{C3380CC4-5D6E-409C-BE32-E72D297353CC}">
              <c16:uniqueId val="{00000000-6763-0F49-8C56-2CDBA6FE069B}"/>
            </c:ext>
          </c:extLst>
        </c:ser>
        <c:ser>
          <c:idx val="1"/>
          <c:order val="1"/>
          <c:tx>
            <c:strRef>
              <c:f>TotalMarket!$A$112</c:f>
              <c:strCache>
                <c:ptCount val="1"/>
                <c:pt idx="0">
                  <c:v> 50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TotalMarket!$B$112:$L$112</c:f>
              <c:numCache>
                <c:formatCode>_(* #,##0_);_(* \(#,##0\);_(* "-"??_);_(@_)</c:formatCode>
                <c:ptCount val="11"/>
                <c:pt idx="0">
                  <c:v>0</c:v>
                </c:pt>
                <c:pt idx="1">
                  <c:v>0</c:v>
                </c:pt>
              </c:numCache>
            </c:numRef>
          </c:val>
          <c:smooth val="0"/>
          <c:extLst>
            <c:ext xmlns:c16="http://schemas.microsoft.com/office/drawing/2014/chart" uri="{C3380CC4-5D6E-409C-BE32-E72D297353CC}">
              <c16:uniqueId val="{00000001-6763-0F49-8C56-2CDBA6FE069B}"/>
            </c:ext>
          </c:extLst>
        </c:ser>
        <c:ser>
          <c:idx val="2"/>
          <c:order val="2"/>
          <c:tx>
            <c:strRef>
              <c:f>TotalMarket!$A$113</c:f>
              <c:strCache>
                <c:ptCount val="1"/>
                <c:pt idx="0">
                  <c:v> 100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TotalMarket!$B$113:$L$113</c:f>
              <c:numCache>
                <c:formatCode>_(* #,##0_);_(* \(#,##0\);_(* "-"??_);_(@_)</c:formatCode>
                <c:ptCount val="11"/>
                <c:pt idx="0">
                  <c:v>6187018.7366946787</c:v>
                </c:pt>
                <c:pt idx="1">
                  <c:v>7908341.8911414724</c:v>
                </c:pt>
              </c:numCache>
            </c:numRef>
          </c:val>
          <c:smooth val="0"/>
          <c:extLst>
            <c:ext xmlns:c16="http://schemas.microsoft.com/office/drawing/2014/chart" uri="{C3380CC4-5D6E-409C-BE32-E72D297353CC}">
              <c16:uniqueId val="{00000002-6763-0F49-8C56-2CDBA6FE069B}"/>
            </c:ext>
          </c:extLst>
        </c:ser>
        <c:ser>
          <c:idx val="3"/>
          <c:order val="3"/>
          <c:tx>
            <c:strRef>
              <c:f>TotalMarket!$A$114</c:f>
              <c:strCache>
                <c:ptCount val="1"/>
                <c:pt idx="0">
                  <c:v> 200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TotalMarket!$B$114:$L$114</c:f>
              <c:numCache>
                <c:formatCode>_(* #,##0_);_(* \(#,##0\);_(* "-"??_);_(@_)</c:formatCode>
                <c:ptCount val="11"/>
                <c:pt idx="0">
                  <c:v>1000</c:v>
                </c:pt>
                <c:pt idx="1">
                  <c:v>11072</c:v>
                </c:pt>
              </c:numCache>
            </c:numRef>
          </c:val>
          <c:smooth val="0"/>
          <c:extLst>
            <c:ext xmlns:c16="http://schemas.microsoft.com/office/drawing/2014/chart" uri="{C3380CC4-5D6E-409C-BE32-E72D297353CC}">
              <c16:uniqueId val="{00000003-6763-0F49-8C56-2CDBA6FE069B}"/>
            </c:ext>
          </c:extLst>
        </c:ser>
        <c:ser>
          <c:idx val="4"/>
          <c:order val="4"/>
          <c:tx>
            <c:strRef>
              <c:f>TotalMarket!$A$115</c:f>
              <c:strCache>
                <c:ptCount val="1"/>
                <c:pt idx="0">
                  <c:v> 400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TotalMarket!$B$115:$L$115</c:f>
              <c:numCache>
                <c:formatCode>_(* #,##0_);_(* \(#,##0\);_(* "-"??_);_(@_)</c:formatCode>
                <c:ptCount val="11"/>
                <c:pt idx="0">
                  <c:v>39000</c:v>
                </c:pt>
                <c:pt idx="1">
                  <c:v>146655.62637362638</c:v>
                </c:pt>
              </c:numCache>
            </c:numRef>
          </c:val>
          <c:smooth val="0"/>
          <c:extLst>
            <c:ext xmlns:c16="http://schemas.microsoft.com/office/drawing/2014/chart" uri="{C3380CC4-5D6E-409C-BE32-E72D297353CC}">
              <c16:uniqueId val="{00000004-6763-0F49-8C56-2CDBA6FE069B}"/>
            </c:ext>
          </c:extLst>
        </c:ser>
        <c:ser>
          <c:idx val="5"/>
          <c:order val="5"/>
          <c:tx>
            <c:strRef>
              <c:f>TotalMarket!$A$116</c:f>
              <c:strCache>
                <c:ptCount val="1"/>
                <c:pt idx="0">
                  <c:v> 800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TotalMarket!$B$116:$L$116</c:f>
              <c:numCache>
                <c:formatCode>_(* #,##0_);_(* \(#,##0\);_(* "-"??_);_(@_)</c:formatCode>
                <c:ptCount val="11"/>
                <c:pt idx="0">
                  <c:v>0</c:v>
                </c:pt>
                <c:pt idx="1">
                  <c:v>0</c:v>
                </c:pt>
              </c:numCache>
            </c:numRef>
          </c:val>
          <c:smooth val="0"/>
          <c:extLst>
            <c:ext xmlns:c16="http://schemas.microsoft.com/office/drawing/2014/chart" uri="{C3380CC4-5D6E-409C-BE32-E72D297353CC}">
              <c16:uniqueId val="{00000005-6763-0F49-8C56-2CDBA6FE069B}"/>
            </c:ext>
          </c:extLst>
        </c:ser>
        <c:ser>
          <c:idx val="6"/>
          <c:order val="6"/>
          <c:tx>
            <c:strRef>
              <c:f>TotalMarket!$A$117</c:f>
              <c:strCache>
                <c:ptCount val="1"/>
                <c:pt idx="0">
                  <c:v> 1,600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TotalMarket!$B$117:$L$117</c:f>
              <c:numCache>
                <c:formatCode>_(* #,##0_);_(* \(#,##0\);_(* "-"??_);_(@_)</c:formatCode>
                <c:ptCount val="11"/>
                <c:pt idx="0">
                  <c:v>0</c:v>
                </c:pt>
                <c:pt idx="1">
                  <c:v>0</c:v>
                </c:pt>
              </c:numCache>
            </c:numRef>
          </c:val>
          <c:smooth val="0"/>
          <c:extLst>
            <c:ext xmlns:c16="http://schemas.microsoft.com/office/drawing/2014/chart" uri="{C3380CC4-5D6E-409C-BE32-E72D297353CC}">
              <c16:uniqueId val="{00000006-6763-0F49-8C56-2CDBA6FE069B}"/>
            </c:ext>
          </c:extLst>
        </c:ser>
        <c:dLbls>
          <c:showLegendKey val="0"/>
          <c:showVal val="0"/>
          <c:showCatName val="0"/>
          <c:showSerName val="0"/>
          <c:showPercent val="0"/>
          <c:showBubbleSize val="0"/>
        </c:dLbls>
        <c:marker val="1"/>
        <c:smooth val="0"/>
        <c:axId val="123424768"/>
        <c:axId val="123426304"/>
      </c:lineChart>
      <c:catAx>
        <c:axId val="123424768"/>
        <c:scaling>
          <c:orientation val="minMax"/>
        </c:scaling>
        <c:delete val="0"/>
        <c:axPos val="b"/>
        <c:numFmt formatCode="General" sourceLinked="1"/>
        <c:majorTickMark val="out"/>
        <c:minorTickMark val="none"/>
        <c:tickLblPos val="nextTo"/>
        <c:crossAx val="123426304"/>
        <c:crosses val="autoZero"/>
        <c:auto val="1"/>
        <c:lblAlgn val="ctr"/>
        <c:lblOffset val="100"/>
        <c:noMultiLvlLbl val="0"/>
      </c:catAx>
      <c:valAx>
        <c:axId val="123426304"/>
        <c:scaling>
          <c:orientation val="minMax"/>
        </c:scaling>
        <c:delete val="0"/>
        <c:axPos val="l"/>
        <c:majorGridlines/>
        <c:numFmt formatCode="_(* #,##0_);_(* \(#,##0\);_(* &quot;-&quot;??_);_(@_)" sourceLinked="1"/>
        <c:majorTickMark val="out"/>
        <c:minorTickMark val="none"/>
        <c:tickLblPos val="nextTo"/>
        <c:crossAx val="1234247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66167230080002"/>
          <c:y val="5.1400554097404488E-2"/>
          <c:w val="0.5906845351478297"/>
          <c:h val="0.84296551472732573"/>
        </c:manualLayout>
      </c:layout>
      <c:lineChart>
        <c:grouping val="standard"/>
        <c:varyColors val="0"/>
        <c:ser>
          <c:idx val="0"/>
          <c:order val="0"/>
          <c:tx>
            <c:strRef>
              <c:f>TotalMarket!$A$111</c:f>
              <c:strCache>
                <c:ptCount val="1"/>
                <c:pt idx="0">
                  <c:v> 40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TotalMarket!$X$111:$AH$111</c:f>
              <c:numCache>
                <c:formatCode>_("$"* #,##0_);_("$"* \(#,##0\);_("$"* "-"??_);_(@_)</c:formatCode>
                <c:ptCount val="11"/>
                <c:pt idx="0">
                  <c:v>535.36466398751736</c:v>
                </c:pt>
                <c:pt idx="1">
                  <c:v>460.23701138546988</c:v>
                </c:pt>
              </c:numCache>
            </c:numRef>
          </c:val>
          <c:smooth val="0"/>
          <c:extLst>
            <c:ext xmlns:c16="http://schemas.microsoft.com/office/drawing/2014/chart" uri="{C3380CC4-5D6E-409C-BE32-E72D297353CC}">
              <c16:uniqueId val="{00000000-5049-794D-B44D-6EF1BB6FC891}"/>
            </c:ext>
          </c:extLst>
        </c:ser>
        <c:ser>
          <c:idx val="1"/>
          <c:order val="1"/>
          <c:tx>
            <c:strRef>
              <c:f>TotalMarket!$A$112</c:f>
              <c:strCache>
                <c:ptCount val="1"/>
                <c:pt idx="0">
                  <c:v> 50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TotalMarket!$X$112:$AH$112</c:f>
              <c:numCache>
                <c:formatCode>_("$"* #,##0_);_("$"* \(#,##0\);_("$"* "-"??_);_(@_)</c:formatCode>
                <c:ptCount val="11"/>
                <c:pt idx="0">
                  <c:v>0</c:v>
                </c:pt>
                <c:pt idx="1">
                  <c:v>0</c:v>
                </c:pt>
              </c:numCache>
            </c:numRef>
          </c:val>
          <c:smooth val="0"/>
          <c:extLst>
            <c:ext xmlns:c16="http://schemas.microsoft.com/office/drawing/2014/chart" uri="{C3380CC4-5D6E-409C-BE32-E72D297353CC}">
              <c16:uniqueId val="{00000001-5049-794D-B44D-6EF1BB6FC891}"/>
            </c:ext>
          </c:extLst>
        </c:ser>
        <c:ser>
          <c:idx val="2"/>
          <c:order val="2"/>
          <c:tx>
            <c:strRef>
              <c:f>TotalMarket!$A$113</c:f>
              <c:strCache>
                <c:ptCount val="1"/>
                <c:pt idx="0">
                  <c:v> 100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TotalMarket!$X$113:$AH$113</c:f>
              <c:numCache>
                <c:formatCode>_("$"* #,##0_);_("$"* \(#,##0\);_("$"* "-"??_);_(@_)</c:formatCode>
                <c:ptCount val="11"/>
                <c:pt idx="0">
                  <c:v>2155.6052671051739</c:v>
                </c:pt>
                <c:pt idx="1">
                  <c:v>1718.2936951694035</c:v>
                </c:pt>
              </c:numCache>
            </c:numRef>
          </c:val>
          <c:smooth val="0"/>
          <c:extLst>
            <c:ext xmlns:c16="http://schemas.microsoft.com/office/drawing/2014/chart" uri="{C3380CC4-5D6E-409C-BE32-E72D297353CC}">
              <c16:uniqueId val="{00000002-5049-794D-B44D-6EF1BB6FC891}"/>
            </c:ext>
          </c:extLst>
        </c:ser>
        <c:ser>
          <c:idx val="3"/>
          <c:order val="3"/>
          <c:tx>
            <c:strRef>
              <c:f>TotalMarket!$A$114</c:f>
              <c:strCache>
                <c:ptCount val="1"/>
                <c:pt idx="0">
                  <c:v> 200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TotalMarket!$X$114:$AH$114</c:f>
              <c:numCache>
                <c:formatCode>_("$"* #,##0_);_("$"* \(#,##0\);_("$"* "-"??_);_(@_)</c:formatCode>
                <c:ptCount val="11"/>
                <c:pt idx="0">
                  <c:v>1.1000000000000001</c:v>
                </c:pt>
                <c:pt idx="1">
                  <c:v>6.0945</c:v>
                </c:pt>
              </c:numCache>
            </c:numRef>
          </c:val>
          <c:smooth val="0"/>
          <c:extLst>
            <c:ext xmlns:c16="http://schemas.microsoft.com/office/drawing/2014/chart" uri="{C3380CC4-5D6E-409C-BE32-E72D297353CC}">
              <c16:uniqueId val="{00000003-5049-794D-B44D-6EF1BB6FC891}"/>
            </c:ext>
          </c:extLst>
        </c:ser>
        <c:ser>
          <c:idx val="4"/>
          <c:order val="4"/>
          <c:tx>
            <c:strRef>
              <c:f>TotalMarket!$A$115</c:f>
              <c:strCache>
                <c:ptCount val="1"/>
                <c:pt idx="0">
                  <c:v> 400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TotalMarket!$X$115:$AH$115</c:f>
              <c:numCache>
                <c:formatCode>_("$"* #,##0_);_("$"* \(#,##0\);_("$"* "-"??_);_(@_)</c:formatCode>
                <c:ptCount val="11"/>
                <c:pt idx="0">
                  <c:v>49.212000000000003</c:v>
                </c:pt>
                <c:pt idx="1">
                  <c:v>123.96396969718188</c:v>
                </c:pt>
              </c:numCache>
            </c:numRef>
          </c:val>
          <c:smooth val="0"/>
          <c:extLst>
            <c:ext xmlns:c16="http://schemas.microsoft.com/office/drawing/2014/chart" uri="{C3380CC4-5D6E-409C-BE32-E72D297353CC}">
              <c16:uniqueId val="{00000004-5049-794D-B44D-6EF1BB6FC891}"/>
            </c:ext>
          </c:extLst>
        </c:ser>
        <c:ser>
          <c:idx val="5"/>
          <c:order val="5"/>
          <c:tx>
            <c:strRef>
              <c:f>TotalMarket!$A$116</c:f>
              <c:strCache>
                <c:ptCount val="1"/>
                <c:pt idx="0">
                  <c:v> 800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TotalMarket!$X$116:$AH$116</c:f>
              <c:numCache>
                <c:formatCode>_("$"* #,##0_);_("$"* \(#,##0\);_("$"* "-"??_);_(@_)</c:formatCode>
                <c:ptCount val="11"/>
                <c:pt idx="0">
                  <c:v>0</c:v>
                </c:pt>
                <c:pt idx="1">
                  <c:v>0</c:v>
                </c:pt>
              </c:numCache>
            </c:numRef>
          </c:val>
          <c:smooth val="0"/>
          <c:extLst>
            <c:ext xmlns:c16="http://schemas.microsoft.com/office/drawing/2014/chart" uri="{C3380CC4-5D6E-409C-BE32-E72D297353CC}">
              <c16:uniqueId val="{00000005-5049-794D-B44D-6EF1BB6FC891}"/>
            </c:ext>
          </c:extLst>
        </c:ser>
        <c:ser>
          <c:idx val="6"/>
          <c:order val="6"/>
          <c:tx>
            <c:strRef>
              <c:f>TotalMarket!$A$117</c:f>
              <c:strCache>
                <c:ptCount val="1"/>
                <c:pt idx="0">
                  <c:v> 1,600 </c:v>
                </c:pt>
              </c:strCache>
            </c:strRef>
          </c:tx>
          <c:cat>
            <c:numRef>
              <c:f>TotalMarket!$B$124:$L$124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TotalMarket!$X$117:$AH$117</c:f>
              <c:numCache>
                <c:formatCode>_("$"* #,##0_);_("$"* \(#,##0\);_("$"* "-"??_);_(@_)</c:formatCode>
                <c:ptCount val="11"/>
                <c:pt idx="0">
                  <c:v>0</c:v>
                </c:pt>
                <c:pt idx="1">
                  <c:v>0</c:v>
                </c:pt>
              </c:numCache>
            </c:numRef>
          </c:val>
          <c:smooth val="0"/>
          <c:extLst>
            <c:ext xmlns:c16="http://schemas.microsoft.com/office/drawing/2014/chart" uri="{C3380CC4-5D6E-409C-BE32-E72D297353CC}">
              <c16:uniqueId val="{00000006-5049-794D-B44D-6EF1BB6FC891}"/>
            </c:ext>
          </c:extLst>
        </c:ser>
        <c:dLbls>
          <c:showLegendKey val="0"/>
          <c:showVal val="0"/>
          <c:showCatName val="0"/>
          <c:showSerName val="0"/>
          <c:showPercent val="0"/>
          <c:showBubbleSize val="0"/>
        </c:dLbls>
        <c:marker val="1"/>
        <c:smooth val="0"/>
        <c:axId val="123552512"/>
        <c:axId val="123554048"/>
      </c:lineChart>
      <c:catAx>
        <c:axId val="123552512"/>
        <c:scaling>
          <c:orientation val="minMax"/>
        </c:scaling>
        <c:delete val="0"/>
        <c:axPos val="b"/>
        <c:numFmt formatCode="General" sourceLinked="1"/>
        <c:majorTickMark val="out"/>
        <c:minorTickMark val="none"/>
        <c:tickLblPos val="nextTo"/>
        <c:crossAx val="123554048"/>
        <c:crosses val="autoZero"/>
        <c:auto val="1"/>
        <c:lblAlgn val="ctr"/>
        <c:lblOffset val="100"/>
        <c:noMultiLvlLbl val="0"/>
      </c:catAx>
      <c:valAx>
        <c:axId val="123554048"/>
        <c:scaling>
          <c:orientation val="minMax"/>
        </c:scaling>
        <c:delete val="0"/>
        <c:axPos val="l"/>
        <c:majorGridlines/>
        <c:title>
          <c:tx>
            <c:rich>
              <a:bodyPr rot="-5400000" vert="horz"/>
              <a:lstStyle/>
              <a:p>
                <a:pPr>
                  <a:defRPr/>
                </a:pPr>
                <a:r>
                  <a:rPr lang="en-US"/>
                  <a:t>Annual sales ($ mn)</a:t>
                </a:r>
              </a:p>
            </c:rich>
          </c:tx>
          <c:layout>
            <c:manualLayout>
              <c:xMode val="edge"/>
              <c:yMode val="edge"/>
              <c:x val="0"/>
              <c:y val="0.2931543218114685"/>
            </c:manualLayout>
          </c:layout>
          <c:overlay val="0"/>
        </c:title>
        <c:numFmt formatCode="_(&quot;$&quot;* #,##0_);_(&quot;$&quot;* \(#,##0\);_(&quot;$&quot;* &quot;-&quot;??_);_(@_)" sourceLinked="1"/>
        <c:majorTickMark val="out"/>
        <c:minorTickMark val="none"/>
        <c:tickLblPos val="nextTo"/>
        <c:crossAx val="123552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89094591195283"/>
          <c:y val="9.3075354176172756E-2"/>
          <c:w val="0.81255094134847106"/>
          <c:h val="0.81942650122869032"/>
        </c:manualLayout>
      </c:layout>
      <c:barChart>
        <c:barDir val="col"/>
        <c:grouping val="stacked"/>
        <c:varyColors val="0"/>
        <c:ser>
          <c:idx val="1"/>
          <c:order val="0"/>
          <c:tx>
            <c:v>Ethernet All Other</c:v>
          </c:tx>
          <c:spPr>
            <a:solidFill>
              <a:srgbClr val="FFC000"/>
            </a:solidFill>
            <a:ln>
              <a:solidFill>
                <a:srgbClr val="FFC000"/>
              </a:solidFill>
            </a:ln>
          </c:spPr>
          <c:invertIfNegative val="0"/>
          <c:cat>
            <c:numRef>
              <c:f>TotalMarket!$Z$132:$AH$132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TotalMarket!$Z$158:$AH$158</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E10-5742-A829-3376ECC62F6E}"/>
            </c:ext>
          </c:extLst>
        </c:ser>
        <c:ser>
          <c:idx val="0"/>
          <c:order val="1"/>
          <c:tx>
            <c:v>Ethernet AI Clusters</c:v>
          </c:tx>
          <c:spPr>
            <a:ln>
              <a:solidFill>
                <a:srgbClr val="0070C0"/>
              </a:solidFill>
            </a:ln>
          </c:spPr>
          <c:invertIfNegative val="0"/>
          <c:cat>
            <c:numRef>
              <c:f>TotalMarket!$Z$132:$AH$132</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TotalMarket!$Z$156:$AH$156</c:f>
              <c:numCache>
                <c:formatCode>_("$"* #,##0_);_("$"* \(#,##0\);_("$"* "-"??_);_(@_)</c:formatCode>
                <c:ptCount val="9"/>
              </c:numCache>
            </c:numRef>
          </c:val>
          <c:extLst>
            <c:ext xmlns:c16="http://schemas.microsoft.com/office/drawing/2014/chart" uri="{C3380CC4-5D6E-409C-BE32-E72D297353CC}">
              <c16:uniqueId val="{00000000-3E10-5742-A829-3376ECC62F6E}"/>
            </c:ext>
          </c:extLst>
        </c:ser>
        <c:dLbls>
          <c:showLegendKey val="0"/>
          <c:showVal val="0"/>
          <c:showCatName val="0"/>
          <c:showSerName val="0"/>
          <c:showPercent val="0"/>
          <c:showBubbleSize val="0"/>
        </c:dLbls>
        <c:gapWidth val="150"/>
        <c:overlap val="100"/>
        <c:axId val="123572608"/>
        <c:axId val="123574144"/>
      </c:barChart>
      <c:catAx>
        <c:axId val="123572608"/>
        <c:scaling>
          <c:orientation val="minMax"/>
        </c:scaling>
        <c:delete val="0"/>
        <c:axPos val="b"/>
        <c:numFmt formatCode="General" sourceLinked="1"/>
        <c:majorTickMark val="out"/>
        <c:minorTickMark val="none"/>
        <c:tickLblPos val="nextTo"/>
        <c:crossAx val="123574144"/>
        <c:crosses val="autoZero"/>
        <c:auto val="1"/>
        <c:lblAlgn val="ctr"/>
        <c:lblOffset val="100"/>
        <c:noMultiLvlLbl val="0"/>
      </c:catAx>
      <c:valAx>
        <c:axId val="123574144"/>
        <c:scaling>
          <c:orientation val="minMax"/>
        </c:scaling>
        <c:delete val="0"/>
        <c:axPos val="l"/>
        <c:majorGridlines/>
        <c:title>
          <c:tx>
            <c:rich>
              <a:bodyPr rot="-5400000" vert="horz"/>
              <a:lstStyle/>
              <a:p>
                <a:pPr>
                  <a:defRPr/>
                </a:pPr>
                <a:r>
                  <a:rPr lang="en-US"/>
                  <a:t>Annual sales ($ mn)</a:t>
                </a:r>
              </a:p>
            </c:rich>
          </c:tx>
          <c:layout>
            <c:manualLayout>
              <c:xMode val="edge"/>
              <c:yMode val="edge"/>
              <c:x val="1.0046511039208289E-2"/>
              <c:y val="0.29537911927675709"/>
            </c:manualLayout>
          </c:layout>
          <c:overlay val="0"/>
        </c:title>
        <c:numFmt formatCode="_(&quot;$&quot;* #,##0_);_(&quot;$&quot;* \(#,##0\);_(&quot;$&quot;* &quot;-&quot;??_);_(@_)" sourceLinked="1"/>
        <c:majorTickMark val="out"/>
        <c:minorTickMark val="none"/>
        <c:tickLblPos val="nextTo"/>
        <c:crossAx val="123572608"/>
        <c:crosses val="autoZero"/>
        <c:crossBetween val="between"/>
      </c:valAx>
    </c:plotArea>
    <c:legend>
      <c:legendPos val="t"/>
      <c:layout>
        <c:manualLayout>
          <c:xMode val="edge"/>
          <c:yMode val="edge"/>
          <c:x val="0.32380492248284332"/>
          <c:y val="0.16604533509986202"/>
          <c:w val="0.43688109576784717"/>
          <c:h val="7.3528320350080528E-2"/>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3" Type="http://schemas.openxmlformats.org/officeDocument/2006/relationships/chart" Target="../charts/chart23.xml"/><Relationship Id="rId18" Type="http://schemas.openxmlformats.org/officeDocument/2006/relationships/chart" Target="../charts/chart28.xml"/><Relationship Id="rId26" Type="http://schemas.openxmlformats.org/officeDocument/2006/relationships/chart" Target="../charts/chart34.xml"/><Relationship Id="rId39" Type="http://schemas.openxmlformats.org/officeDocument/2006/relationships/chart" Target="../charts/chart47.xml"/><Relationship Id="rId21" Type="http://schemas.openxmlformats.org/officeDocument/2006/relationships/chart" Target="../charts/chart31.xml"/><Relationship Id="rId34" Type="http://schemas.openxmlformats.org/officeDocument/2006/relationships/chart" Target="../charts/chart42.xml"/><Relationship Id="rId42" Type="http://schemas.openxmlformats.org/officeDocument/2006/relationships/chart" Target="../charts/chart50.xml"/><Relationship Id="rId47" Type="http://schemas.openxmlformats.org/officeDocument/2006/relationships/image" Target="../media/image5.png"/><Relationship Id="rId7" Type="http://schemas.openxmlformats.org/officeDocument/2006/relationships/chart" Target="../charts/chart17.xml"/><Relationship Id="rId2" Type="http://schemas.openxmlformats.org/officeDocument/2006/relationships/chart" Target="../charts/chart12.xml"/><Relationship Id="rId16" Type="http://schemas.openxmlformats.org/officeDocument/2006/relationships/chart" Target="../charts/chart26.xml"/><Relationship Id="rId29" Type="http://schemas.openxmlformats.org/officeDocument/2006/relationships/chart" Target="../charts/chart37.xml"/><Relationship Id="rId1" Type="http://schemas.openxmlformats.org/officeDocument/2006/relationships/image" Target="../media/image2.png"/><Relationship Id="rId6" Type="http://schemas.openxmlformats.org/officeDocument/2006/relationships/chart" Target="../charts/chart16.xml"/><Relationship Id="rId11" Type="http://schemas.openxmlformats.org/officeDocument/2006/relationships/chart" Target="../charts/chart21.xml"/><Relationship Id="rId24" Type="http://schemas.openxmlformats.org/officeDocument/2006/relationships/chart" Target="../charts/chart32.xml"/><Relationship Id="rId32" Type="http://schemas.openxmlformats.org/officeDocument/2006/relationships/chart" Target="../charts/chart40.xml"/><Relationship Id="rId37" Type="http://schemas.openxmlformats.org/officeDocument/2006/relationships/chart" Target="../charts/chart45.xml"/><Relationship Id="rId40" Type="http://schemas.openxmlformats.org/officeDocument/2006/relationships/chart" Target="../charts/chart48.xml"/><Relationship Id="rId45" Type="http://schemas.openxmlformats.org/officeDocument/2006/relationships/chart" Target="../charts/chart53.xml"/><Relationship Id="rId5" Type="http://schemas.openxmlformats.org/officeDocument/2006/relationships/chart" Target="../charts/chart15.xml"/><Relationship Id="rId15" Type="http://schemas.openxmlformats.org/officeDocument/2006/relationships/chart" Target="../charts/chart25.xml"/><Relationship Id="rId23" Type="http://schemas.openxmlformats.org/officeDocument/2006/relationships/image" Target="../media/image4.png"/><Relationship Id="rId28" Type="http://schemas.openxmlformats.org/officeDocument/2006/relationships/chart" Target="../charts/chart36.xml"/><Relationship Id="rId36" Type="http://schemas.openxmlformats.org/officeDocument/2006/relationships/chart" Target="../charts/chart44.xml"/><Relationship Id="rId10" Type="http://schemas.openxmlformats.org/officeDocument/2006/relationships/chart" Target="../charts/chart20.xml"/><Relationship Id="rId19" Type="http://schemas.openxmlformats.org/officeDocument/2006/relationships/chart" Target="../charts/chart29.xml"/><Relationship Id="rId31" Type="http://schemas.openxmlformats.org/officeDocument/2006/relationships/chart" Target="../charts/chart39.xml"/><Relationship Id="rId44" Type="http://schemas.openxmlformats.org/officeDocument/2006/relationships/chart" Target="../charts/chart52.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 Id="rId22" Type="http://schemas.openxmlformats.org/officeDocument/2006/relationships/image" Target="../media/image3.png"/><Relationship Id="rId27" Type="http://schemas.openxmlformats.org/officeDocument/2006/relationships/chart" Target="../charts/chart35.xml"/><Relationship Id="rId30" Type="http://schemas.openxmlformats.org/officeDocument/2006/relationships/chart" Target="../charts/chart38.xml"/><Relationship Id="rId35" Type="http://schemas.openxmlformats.org/officeDocument/2006/relationships/chart" Target="../charts/chart43.xml"/><Relationship Id="rId43" Type="http://schemas.openxmlformats.org/officeDocument/2006/relationships/chart" Target="../charts/chart51.xml"/><Relationship Id="rId8" Type="http://schemas.openxmlformats.org/officeDocument/2006/relationships/chart" Target="../charts/chart18.xml"/><Relationship Id="rId3" Type="http://schemas.openxmlformats.org/officeDocument/2006/relationships/chart" Target="../charts/chart13.xml"/><Relationship Id="rId12" Type="http://schemas.openxmlformats.org/officeDocument/2006/relationships/chart" Target="../charts/chart22.xml"/><Relationship Id="rId17" Type="http://schemas.openxmlformats.org/officeDocument/2006/relationships/chart" Target="../charts/chart27.xml"/><Relationship Id="rId25" Type="http://schemas.openxmlformats.org/officeDocument/2006/relationships/chart" Target="../charts/chart33.xml"/><Relationship Id="rId33" Type="http://schemas.openxmlformats.org/officeDocument/2006/relationships/chart" Target="../charts/chart41.xml"/><Relationship Id="rId38" Type="http://schemas.openxmlformats.org/officeDocument/2006/relationships/chart" Target="../charts/chart46.xml"/><Relationship Id="rId46" Type="http://schemas.openxmlformats.org/officeDocument/2006/relationships/chart" Target="../charts/chart54.xml"/><Relationship Id="rId20" Type="http://schemas.openxmlformats.org/officeDocument/2006/relationships/chart" Target="../charts/chart30.xml"/><Relationship Id="rId41" Type="http://schemas.openxmlformats.org/officeDocument/2006/relationships/chart" Target="../charts/chart4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image" Target="../media/image1.png"/><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27214</xdr:colOff>
      <xdr:row>0</xdr:row>
      <xdr:rowOff>99786</xdr:rowOff>
    </xdr:from>
    <xdr:to>
      <xdr:col>11</xdr:col>
      <xdr:colOff>394390</xdr:colOff>
      <xdr:row>3</xdr:row>
      <xdr:rowOff>139130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26664" y="99786"/>
          <a:ext cx="2932576" cy="6235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165101</xdr:colOff>
      <xdr:row>0</xdr:row>
      <xdr:rowOff>120650</xdr:rowOff>
    </xdr:from>
    <xdr:to>
      <xdr:col>11</xdr:col>
      <xdr:colOff>438222</xdr:colOff>
      <xdr:row>3</xdr:row>
      <xdr:rowOff>135804</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7708901" y="120650"/>
          <a:ext cx="2494828" cy="643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141288</xdr:colOff>
      <xdr:row>0</xdr:row>
      <xdr:rowOff>136524</xdr:rowOff>
    </xdr:from>
    <xdr:to>
      <xdr:col>18</xdr:col>
      <xdr:colOff>521566</xdr:colOff>
      <xdr:row>3</xdr:row>
      <xdr:rowOff>151678</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9444038" y="136524"/>
          <a:ext cx="2356716" cy="650154"/>
        </a:xfrm>
        <a:prstGeom prst="rect">
          <a:avLst/>
        </a:prstGeom>
      </xdr:spPr>
    </xdr:pic>
    <xdr:clientData/>
  </xdr:twoCellAnchor>
  <xdr:twoCellAnchor>
    <xdr:from>
      <xdr:col>10</xdr:col>
      <xdr:colOff>651631</xdr:colOff>
      <xdr:row>4</xdr:row>
      <xdr:rowOff>190498</xdr:rowOff>
    </xdr:from>
    <xdr:to>
      <xdr:col>19</xdr:col>
      <xdr:colOff>531812</xdr:colOff>
      <xdr:row>22</xdr:row>
      <xdr:rowOff>111124</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xdr:col>
      <xdr:colOff>42031</xdr:colOff>
      <xdr:row>4</xdr:row>
      <xdr:rowOff>192086</xdr:rowOff>
    </xdr:from>
    <xdr:to>
      <xdr:col>11</xdr:col>
      <xdr:colOff>88899</xdr:colOff>
      <xdr:row>22</xdr:row>
      <xdr:rowOff>112712</xdr:rowOff>
    </xdr:to>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136073</xdr:colOff>
      <xdr:row>54</xdr:row>
      <xdr:rowOff>0</xdr:rowOff>
    </xdr:from>
    <xdr:to>
      <xdr:col>39</xdr:col>
      <xdr:colOff>345143</xdr:colOff>
      <xdr:row>66</xdr:row>
      <xdr:rowOff>9072</xdr:rowOff>
    </xdr:to>
    <xdr:pic>
      <xdr:nvPicPr>
        <xdr:cNvPr id="19" name="Picture 18">
          <a:extLst>
            <a:ext uri="{FF2B5EF4-FFF2-40B4-BE49-F238E27FC236}">
              <a16:creationId xmlns:a16="http://schemas.microsoft.com/office/drawing/2014/main" id="{00000000-0008-0000-1400-000013000000}"/>
            </a:ext>
          </a:extLst>
        </xdr:cNvPr>
        <xdr:cNvPicPr>
          <a:picLocks noChangeAspect="1"/>
        </xdr:cNvPicPr>
      </xdr:nvPicPr>
      <xdr:blipFill>
        <a:blip xmlns:r="http://schemas.openxmlformats.org/officeDocument/2006/relationships" r:embed="rId1"/>
        <a:stretch>
          <a:fillRect/>
        </a:stretch>
      </xdr:blipFill>
      <xdr:spPr>
        <a:xfrm>
          <a:off x="22376948" y="46550035"/>
          <a:ext cx="4742970" cy="2409372"/>
        </a:xfrm>
        <a:prstGeom prst="rect">
          <a:avLst/>
        </a:prstGeom>
      </xdr:spPr>
    </xdr:pic>
    <xdr:clientData/>
  </xdr:twoCellAnchor>
  <xdr:twoCellAnchor>
    <xdr:from>
      <xdr:col>1</xdr:col>
      <xdr:colOff>0</xdr:colOff>
      <xdr:row>7</xdr:row>
      <xdr:rowOff>0</xdr:rowOff>
    </xdr:from>
    <xdr:to>
      <xdr:col>7</xdr:col>
      <xdr:colOff>495300</xdr:colOff>
      <xdr:row>22</xdr:row>
      <xdr:rowOff>121761</xdr:rowOff>
    </xdr:to>
    <xdr:graphicFrame macro="">
      <xdr:nvGraphicFramePr>
        <xdr:cNvPr id="48" name="Chart 47">
          <a:extLst>
            <a:ext uri="{FF2B5EF4-FFF2-40B4-BE49-F238E27FC236}">
              <a16:creationId xmlns:a16="http://schemas.microsoft.com/office/drawing/2014/main" id="{00000000-0008-0000-14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30</xdr:row>
      <xdr:rowOff>161925</xdr:rowOff>
    </xdr:from>
    <xdr:to>
      <xdr:col>7</xdr:col>
      <xdr:colOff>294217</xdr:colOff>
      <xdr:row>46</xdr:row>
      <xdr:rowOff>138113</xdr:rowOff>
    </xdr:to>
    <xdr:graphicFrame macro="">
      <xdr:nvGraphicFramePr>
        <xdr:cNvPr id="50" name="Chart 49">
          <a:extLst>
            <a:ext uri="{FF2B5EF4-FFF2-40B4-BE49-F238E27FC236}">
              <a16:creationId xmlns:a16="http://schemas.microsoft.com/office/drawing/2014/main" id="{00000000-0008-0000-1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85724</xdr:colOff>
      <xdr:row>55</xdr:row>
      <xdr:rowOff>190500</xdr:rowOff>
    </xdr:from>
    <xdr:to>
      <xdr:col>6</xdr:col>
      <xdr:colOff>733424</xdr:colOff>
      <xdr:row>69</xdr:row>
      <xdr:rowOff>133350</xdr:rowOff>
    </xdr:to>
    <xdr:graphicFrame macro="">
      <xdr:nvGraphicFramePr>
        <xdr:cNvPr id="52" name="Chart 51">
          <a:extLst>
            <a:ext uri="{FF2B5EF4-FFF2-40B4-BE49-F238E27FC236}">
              <a16:creationId xmlns:a16="http://schemas.microsoft.com/office/drawing/2014/main" id="{00000000-0008-0000-14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79</xdr:row>
      <xdr:rowOff>195261</xdr:rowOff>
    </xdr:from>
    <xdr:to>
      <xdr:col>6</xdr:col>
      <xdr:colOff>581025</xdr:colOff>
      <xdr:row>93</xdr:row>
      <xdr:rowOff>142874</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101</xdr:row>
      <xdr:rowOff>9524</xdr:rowOff>
    </xdr:from>
    <xdr:to>
      <xdr:col>9</xdr:col>
      <xdr:colOff>9525</xdr:colOff>
      <xdr:row>118</xdr:row>
      <xdr:rowOff>104774</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165</xdr:row>
      <xdr:rowOff>9525</xdr:rowOff>
    </xdr:from>
    <xdr:to>
      <xdr:col>7</xdr:col>
      <xdr:colOff>716138</xdr:colOff>
      <xdr:row>178</xdr:row>
      <xdr:rowOff>199496</xdr:rowOff>
    </xdr:to>
    <xdr:graphicFrame macro="">
      <xdr:nvGraphicFramePr>
        <xdr:cNvPr id="5" name="Chart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276225</xdr:colOff>
      <xdr:row>135</xdr:row>
      <xdr:rowOff>0</xdr:rowOff>
    </xdr:from>
    <xdr:to>
      <xdr:col>7</xdr:col>
      <xdr:colOff>678038</xdr:colOff>
      <xdr:row>148</xdr:row>
      <xdr:rowOff>189971</xdr:rowOff>
    </xdr:to>
    <xdr:graphicFrame macro="">
      <xdr:nvGraphicFramePr>
        <xdr:cNvPr id="6" name="Chart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437282</xdr:colOff>
      <xdr:row>371</xdr:row>
      <xdr:rowOff>57150</xdr:rowOff>
    </xdr:from>
    <xdr:to>
      <xdr:col>6</xdr:col>
      <xdr:colOff>523873</xdr:colOff>
      <xdr:row>385</xdr:row>
      <xdr:rowOff>12123</xdr:rowOff>
    </xdr:to>
    <xdr:graphicFrame macro="">
      <xdr:nvGraphicFramePr>
        <xdr:cNvPr id="12" name="Chart 11">
          <a:extLst>
            <a:ext uri="{FF2B5EF4-FFF2-40B4-BE49-F238E27FC236}">
              <a16:creationId xmlns:a16="http://schemas.microsoft.com/office/drawing/2014/main" id="{00000000-0008-0000-1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11905</xdr:colOff>
      <xdr:row>310</xdr:row>
      <xdr:rowOff>92869</xdr:rowOff>
    </xdr:from>
    <xdr:to>
      <xdr:col>7</xdr:col>
      <xdr:colOff>134937</xdr:colOff>
      <xdr:row>324</xdr:row>
      <xdr:rowOff>156105</xdr:rowOff>
    </xdr:to>
    <xdr:graphicFrame macro="">
      <xdr:nvGraphicFramePr>
        <xdr:cNvPr id="14" name="Chart 13">
          <a:extLst>
            <a:ext uri="{FF2B5EF4-FFF2-40B4-BE49-F238E27FC236}">
              <a16:creationId xmlns:a16="http://schemas.microsoft.com/office/drawing/2014/main" id="{00000000-0008-0000-14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456406</xdr:colOff>
      <xdr:row>268</xdr:row>
      <xdr:rowOff>13492</xdr:rowOff>
    </xdr:from>
    <xdr:to>
      <xdr:col>6</xdr:col>
      <xdr:colOff>535781</xdr:colOff>
      <xdr:row>281</xdr:row>
      <xdr:rowOff>177004</xdr:rowOff>
    </xdr:to>
    <xdr:graphicFrame macro="">
      <xdr:nvGraphicFramePr>
        <xdr:cNvPr id="17" name="Chart 16">
          <a:extLst>
            <a:ext uri="{FF2B5EF4-FFF2-40B4-BE49-F238E27FC236}">
              <a16:creationId xmlns:a16="http://schemas.microsoft.com/office/drawing/2014/main" id="{00000000-0008-0000-14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361155</xdr:colOff>
      <xdr:row>268</xdr:row>
      <xdr:rowOff>21430</xdr:rowOff>
    </xdr:from>
    <xdr:to>
      <xdr:col>12</xdr:col>
      <xdr:colOff>837405</xdr:colOff>
      <xdr:row>281</xdr:row>
      <xdr:rowOff>10584</xdr:rowOff>
    </xdr:to>
    <xdr:graphicFrame macro="">
      <xdr:nvGraphicFramePr>
        <xdr:cNvPr id="20" name="Chart 19">
          <a:extLst>
            <a:ext uri="{FF2B5EF4-FFF2-40B4-BE49-F238E27FC236}">
              <a16:creationId xmlns:a16="http://schemas.microsoft.com/office/drawing/2014/main" id="{00000000-0008-0000-14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226218</xdr:colOff>
      <xdr:row>228</xdr:row>
      <xdr:rowOff>5556</xdr:rowOff>
    </xdr:from>
    <xdr:to>
      <xdr:col>6</xdr:col>
      <xdr:colOff>305593</xdr:colOff>
      <xdr:row>241</xdr:row>
      <xdr:rowOff>169068</xdr:rowOff>
    </xdr:to>
    <xdr:graphicFrame macro="">
      <xdr:nvGraphicFramePr>
        <xdr:cNvPr id="21" name="Chart 20">
          <a:extLst>
            <a:ext uri="{FF2B5EF4-FFF2-40B4-BE49-F238E27FC236}">
              <a16:creationId xmlns:a16="http://schemas.microsoft.com/office/drawing/2014/main" id="{00000000-0008-0000-14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816240</xdr:colOff>
      <xdr:row>228</xdr:row>
      <xdr:rowOff>21166</xdr:rowOff>
    </xdr:from>
    <xdr:to>
      <xdr:col>12</xdr:col>
      <xdr:colOff>445823</xdr:colOff>
      <xdr:row>241</xdr:row>
      <xdr:rowOff>47359</xdr:rowOff>
    </xdr:to>
    <xdr:graphicFrame macro="">
      <xdr:nvGraphicFramePr>
        <xdr:cNvPr id="22" name="Chart 21">
          <a:extLst>
            <a:ext uri="{FF2B5EF4-FFF2-40B4-BE49-F238E27FC236}">
              <a16:creationId xmlns:a16="http://schemas.microsoft.com/office/drawing/2014/main" id="{00000000-0008-0000-14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281781</xdr:colOff>
      <xdr:row>187</xdr:row>
      <xdr:rowOff>21430</xdr:rowOff>
    </xdr:from>
    <xdr:to>
      <xdr:col>6</xdr:col>
      <xdr:colOff>59531</xdr:colOff>
      <xdr:row>200</xdr:row>
      <xdr:rowOff>184943</xdr:rowOff>
    </xdr:to>
    <xdr:graphicFrame macro="">
      <xdr:nvGraphicFramePr>
        <xdr:cNvPr id="24" name="Chart 23">
          <a:extLst>
            <a:ext uri="{FF2B5EF4-FFF2-40B4-BE49-F238E27FC236}">
              <a16:creationId xmlns:a16="http://schemas.microsoft.com/office/drawing/2014/main" id="{00000000-0008-0000-14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11906</xdr:colOff>
      <xdr:row>187</xdr:row>
      <xdr:rowOff>29368</xdr:rowOff>
    </xdr:from>
    <xdr:to>
      <xdr:col>12</xdr:col>
      <xdr:colOff>488156</xdr:colOff>
      <xdr:row>199</xdr:row>
      <xdr:rowOff>169333</xdr:rowOff>
    </xdr:to>
    <xdr:graphicFrame macro="">
      <xdr:nvGraphicFramePr>
        <xdr:cNvPr id="25" name="Chart 24">
          <a:extLst>
            <a:ext uri="{FF2B5EF4-FFF2-40B4-BE49-F238E27FC236}">
              <a16:creationId xmlns:a16="http://schemas.microsoft.com/office/drawing/2014/main" id="{00000000-0008-0000-14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470958</xdr:colOff>
      <xdr:row>204</xdr:row>
      <xdr:rowOff>104775</xdr:rowOff>
    </xdr:from>
    <xdr:to>
      <xdr:col>19</xdr:col>
      <xdr:colOff>555625</xdr:colOff>
      <xdr:row>217</xdr:row>
      <xdr:rowOff>169333</xdr:rowOff>
    </xdr:to>
    <xdr:graphicFrame macro="">
      <xdr:nvGraphicFramePr>
        <xdr:cNvPr id="7" name="Chart 6">
          <a:extLst>
            <a:ext uri="{FF2B5EF4-FFF2-40B4-BE49-F238E27FC236}">
              <a16:creationId xmlns:a16="http://schemas.microsoft.com/office/drawing/2014/main" id="{00000000-0008-0000-1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428625</xdr:colOff>
      <xdr:row>247</xdr:row>
      <xdr:rowOff>200024</xdr:rowOff>
    </xdr:from>
    <xdr:to>
      <xdr:col>19</xdr:col>
      <xdr:colOff>513291</xdr:colOff>
      <xdr:row>261</xdr:row>
      <xdr:rowOff>31750</xdr:rowOff>
    </xdr:to>
    <xdr:graphicFrame macro="">
      <xdr:nvGraphicFramePr>
        <xdr:cNvPr id="8" name="Chart 7">
          <a:extLst>
            <a:ext uri="{FF2B5EF4-FFF2-40B4-BE49-F238E27FC236}">
              <a16:creationId xmlns:a16="http://schemas.microsoft.com/office/drawing/2014/main" id="{00000000-0008-0000-1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470959</xdr:colOff>
      <xdr:row>285</xdr:row>
      <xdr:rowOff>104775</xdr:rowOff>
    </xdr:from>
    <xdr:to>
      <xdr:col>19</xdr:col>
      <xdr:colOff>555625</xdr:colOff>
      <xdr:row>298</xdr:row>
      <xdr:rowOff>31750</xdr:rowOff>
    </xdr:to>
    <xdr:graphicFrame macro="">
      <xdr:nvGraphicFramePr>
        <xdr:cNvPr id="9" name="Chart 8">
          <a:extLst>
            <a:ext uri="{FF2B5EF4-FFF2-40B4-BE49-F238E27FC236}">
              <a16:creationId xmlns:a16="http://schemas.microsoft.com/office/drawing/2014/main" id="{00000000-0008-0000-1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15875</xdr:colOff>
      <xdr:row>327</xdr:row>
      <xdr:rowOff>17463</xdr:rowOff>
    </xdr:from>
    <xdr:to>
      <xdr:col>7</xdr:col>
      <xdr:colOff>124732</xdr:colOff>
      <xdr:row>340</xdr:row>
      <xdr:rowOff>180976</xdr:rowOff>
    </xdr:to>
    <xdr:graphicFrame macro="">
      <xdr:nvGraphicFramePr>
        <xdr:cNvPr id="13" name="Chart 12">
          <a:extLst>
            <a:ext uri="{FF2B5EF4-FFF2-40B4-BE49-F238E27FC236}">
              <a16:creationId xmlns:a16="http://schemas.microsoft.com/office/drawing/2014/main" id="{00000000-0008-0000-1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253434</xdr:colOff>
      <xdr:row>327</xdr:row>
      <xdr:rowOff>16894</xdr:rowOff>
    </xdr:from>
    <xdr:to>
      <xdr:col>14</xdr:col>
      <xdr:colOff>56696</xdr:colOff>
      <xdr:row>340</xdr:row>
      <xdr:rowOff>180407</xdr:rowOff>
    </xdr:to>
    <xdr:graphicFrame macro="">
      <xdr:nvGraphicFramePr>
        <xdr:cNvPr id="16" name="Chart 15">
          <a:extLst>
            <a:ext uri="{FF2B5EF4-FFF2-40B4-BE49-F238E27FC236}">
              <a16:creationId xmlns:a16="http://schemas.microsoft.com/office/drawing/2014/main" id="{00000000-0008-0000-14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8</xdr:col>
      <xdr:colOff>297996</xdr:colOff>
      <xdr:row>406</xdr:row>
      <xdr:rowOff>141515</xdr:rowOff>
    </xdr:from>
    <xdr:to>
      <xdr:col>15</xdr:col>
      <xdr:colOff>327992</xdr:colOff>
      <xdr:row>423</xdr:row>
      <xdr:rowOff>156586</xdr:rowOff>
    </xdr:to>
    <xdr:pic>
      <xdr:nvPicPr>
        <xdr:cNvPr id="10" name="Picture 9">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22"/>
        <a:stretch>
          <a:fillRect/>
        </a:stretch>
      </xdr:blipFill>
      <xdr:spPr>
        <a:xfrm>
          <a:off x="7317921" y="80303915"/>
          <a:ext cx="5954546" cy="3415496"/>
        </a:xfrm>
        <a:prstGeom prst="rect">
          <a:avLst/>
        </a:prstGeom>
      </xdr:spPr>
    </xdr:pic>
    <xdr:clientData/>
  </xdr:twoCellAnchor>
  <xdr:twoCellAnchor editAs="oneCell">
    <xdr:from>
      <xdr:col>9</xdr:col>
      <xdr:colOff>253093</xdr:colOff>
      <xdr:row>464</xdr:row>
      <xdr:rowOff>156784</xdr:rowOff>
    </xdr:from>
    <xdr:to>
      <xdr:col>15</xdr:col>
      <xdr:colOff>866856</xdr:colOff>
      <xdr:row>478</xdr:row>
      <xdr:rowOff>103927</xdr:rowOff>
    </xdr:to>
    <xdr:pic>
      <xdr:nvPicPr>
        <xdr:cNvPr id="18" name="Picture 17">
          <a:extLst>
            <a:ext uri="{FF2B5EF4-FFF2-40B4-BE49-F238E27FC236}">
              <a16:creationId xmlns:a16="http://schemas.microsoft.com/office/drawing/2014/main" id="{00000000-0008-0000-1400-000012000000}"/>
            </a:ext>
          </a:extLst>
        </xdr:cNvPr>
        <xdr:cNvPicPr>
          <a:picLocks noChangeAspect="1"/>
        </xdr:cNvPicPr>
      </xdr:nvPicPr>
      <xdr:blipFill>
        <a:blip xmlns:r="http://schemas.openxmlformats.org/officeDocument/2006/relationships" r:embed="rId23"/>
        <a:stretch>
          <a:fillRect/>
        </a:stretch>
      </xdr:blipFill>
      <xdr:spPr>
        <a:xfrm>
          <a:off x="8035018" y="91920634"/>
          <a:ext cx="5716782" cy="2747493"/>
        </a:xfrm>
        <a:prstGeom prst="rect">
          <a:avLst/>
        </a:prstGeom>
      </xdr:spPr>
    </xdr:pic>
    <xdr:clientData/>
  </xdr:twoCellAnchor>
  <xdr:twoCellAnchor>
    <xdr:from>
      <xdr:col>15</xdr:col>
      <xdr:colOff>21544</xdr:colOff>
      <xdr:row>326</xdr:row>
      <xdr:rowOff>181882</xdr:rowOff>
    </xdr:from>
    <xdr:to>
      <xdr:col>20</xdr:col>
      <xdr:colOff>873125</xdr:colOff>
      <xdr:row>341</xdr:row>
      <xdr:rowOff>33564</xdr:rowOff>
    </xdr:to>
    <xdr:graphicFrame macro="">
      <xdr:nvGraphicFramePr>
        <xdr:cNvPr id="43" name="Chart 42">
          <a:extLst>
            <a:ext uri="{FF2B5EF4-FFF2-40B4-BE49-F238E27FC236}">
              <a16:creationId xmlns:a16="http://schemas.microsoft.com/office/drawing/2014/main" id="{00000000-0008-0000-1400-00002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44223</xdr:colOff>
      <xdr:row>532</xdr:row>
      <xdr:rowOff>45810</xdr:rowOff>
    </xdr:from>
    <xdr:to>
      <xdr:col>10</xdr:col>
      <xdr:colOff>158750</xdr:colOff>
      <xdr:row>546</xdr:row>
      <xdr:rowOff>90260</xdr:rowOff>
    </xdr:to>
    <xdr:graphicFrame macro="">
      <xdr:nvGraphicFramePr>
        <xdr:cNvPr id="44" name="Chart 43">
          <a:extLst>
            <a:ext uri="{FF2B5EF4-FFF2-40B4-BE49-F238E27FC236}">
              <a16:creationId xmlns:a16="http://schemas.microsoft.com/office/drawing/2014/main" id="{00000000-0008-0000-14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60551</xdr:colOff>
      <xdr:row>553</xdr:row>
      <xdr:rowOff>175530</xdr:rowOff>
    </xdr:from>
    <xdr:to>
      <xdr:col>10</xdr:col>
      <xdr:colOff>175078</xdr:colOff>
      <xdr:row>568</xdr:row>
      <xdr:rowOff>27212</xdr:rowOff>
    </xdr:to>
    <xdr:graphicFrame macro="">
      <xdr:nvGraphicFramePr>
        <xdr:cNvPr id="49" name="Chart 48">
          <a:extLst>
            <a:ext uri="{FF2B5EF4-FFF2-40B4-BE49-F238E27FC236}">
              <a16:creationId xmlns:a16="http://schemas.microsoft.com/office/drawing/2014/main" id="{00000000-0008-0000-14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88220</xdr:colOff>
      <xdr:row>575</xdr:row>
      <xdr:rowOff>89805</xdr:rowOff>
    </xdr:from>
    <xdr:to>
      <xdr:col>10</xdr:col>
      <xdr:colOff>202747</xdr:colOff>
      <xdr:row>589</xdr:row>
      <xdr:rowOff>134255</xdr:rowOff>
    </xdr:to>
    <xdr:graphicFrame macro="">
      <xdr:nvGraphicFramePr>
        <xdr:cNvPr id="51" name="Chart 50">
          <a:extLst>
            <a:ext uri="{FF2B5EF4-FFF2-40B4-BE49-F238E27FC236}">
              <a16:creationId xmlns:a16="http://schemas.microsoft.com/office/drawing/2014/main" id="{00000000-0008-0000-14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149906</xdr:colOff>
      <xdr:row>600</xdr:row>
      <xdr:rowOff>83455</xdr:rowOff>
    </xdr:from>
    <xdr:to>
      <xdr:col>10</xdr:col>
      <xdr:colOff>264433</xdr:colOff>
      <xdr:row>614</xdr:row>
      <xdr:rowOff>127905</xdr:rowOff>
    </xdr:to>
    <xdr:graphicFrame macro="">
      <xdr:nvGraphicFramePr>
        <xdr:cNvPr id="53" name="Chart 52">
          <a:extLst>
            <a:ext uri="{FF2B5EF4-FFF2-40B4-BE49-F238E27FC236}">
              <a16:creationId xmlns:a16="http://schemas.microsoft.com/office/drawing/2014/main" id="{00000000-0008-0000-1400-00003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16</xdr:col>
      <xdr:colOff>59192</xdr:colOff>
      <xdr:row>599</xdr:row>
      <xdr:rowOff>94794</xdr:rowOff>
    </xdr:from>
    <xdr:to>
      <xdr:col>22</xdr:col>
      <xdr:colOff>861785</xdr:colOff>
      <xdr:row>613</xdr:row>
      <xdr:rowOff>139244</xdr:rowOff>
    </xdr:to>
    <xdr:graphicFrame macro="">
      <xdr:nvGraphicFramePr>
        <xdr:cNvPr id="54" name="Chart 53">
          <a:extLst>
            <a:ext uri="{FF2B5EF4-FFF2-40B4-BE49-F238E27FC236}">
              <a16:creationId xmlns:a16="http://schemas.microsoft.com/office/drawing/2014/main" id="{00000000-0008-0000-1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30164</xdr:colOff>
      <xdr:row>626</xdr:row>
      <xdr:rowOff>31747</xdr:rowOff>
    </xdr:from>
    <xdr:to>
      <xdr:col>10</xdr:col>
      <xdr:colOff>163739</xdr:colOff>
      <xdr:row>640</xdr:row>
      <xdr:rowOff>76197</xdr:rowOff>
    </xdr:to>
    <xdr:graphicFrame macro="">
      <xdr:nvGraphicFramePr>
        <xdr:cNvPr id="55" name="Chart 54">
          <a:extLst>
            <a:ext uri="{FF2B5EF4-FFF2-40B4-BE49-F238E27FC236}">
              <a16:creationId xmlns:a16="http://schemas.microsoft.com/office/drawing/2014/main" id="{00000000-0008-0000-1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149906</xdr:colOff>
      <xdr:row>653</xdr:row>
      <xdr:rowOff>83455</xdr:rowOff>
    </xdr:from>
    <xdr:to>
      <xdr:col>10</xdr:col>
      <xdr:colOff>264433</xdr:colOff>
      <xdr:row>667</xdr:row>
      <xdr:rowOff>127905</xdr:rowOff>
    </xdr:to>
    <xdr:graphicFrame macro="">
      <xdr:nvGraphicFramePr>
        <xdr:cNvPr id="56" name="Chart 55">
          <a:extLst>
            <a:ext uri="{FF2B5EF4-FFF2-40B4-BE49-F238E27FC236}">
              <a16:creationId xmlns:a16="http://schemas.microsoft.com/office/drawing/2014/main" id="{00000000-0008-0000-14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59192</xdr:colOff>
      <xdr:row>652</xdr:row>
      <xdr:rowOff>94794</xdr:rowOff>
    </xdr:from>
    <xdr:to>
      <xdr:col>22</xdr:col>
      <xdr:colOff>861785</xdr:colOff>
      <xdr:row>666</xdr:row>
      <xdr:rowOff>139244</xdr:rowOff>
    </xdr:to>
    <xdr:graphicFrame macro="">
      <xdr:nvGraphicFramePr>
        <xdr:cNvPr id="57" name="Chart 56">
          <a:extLst>
            <a:ext uri="{FF2B5EF4-FFF2-40B4-BE49-F238E27FC236}">
              <a16:creationId xmlns:a16="http://schemas.microsoft.com/office/drawing/2014/main" id="{00000000-0008-0000-1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30164</xdr:colOff>
      <xdr:row>674</xdr:row>
      <xdr:rowOff>31747</xdr:rowOff>
    </xdr:from>
    <xdr:to>
      <xdr:col>10</xdr:col>
      <xdr:colOff>163739</xdr:colOff>
      <xdr:row>688</xdr:row>
      <xdr:rowOff>76197</xdr:rowOff>
    </xdr:to>
    <xdr:graphicFrame macro="">
      <xdr:nvGraphicFramePr>
        <xdr:cNvPr id="58" name="Chart 57">
          <a:extLst>
            <a:ext uri="{FF2B5EF4-FFF2-40B4-BE49-F238E27FC236}">
              <a16:creationId xmlns:a16="http://schemas.microsoft.com/office/drawing/2014/main" id="{00000000-0008-0000-1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44073</xdr:colOff>
      <xdr:row>697</xdr:row>
      <xdr:rowOff>189289</xdr:rowOff>
    </xdr:from>
    <xdr:to>
      <xdr:col>8</xdr:col>
      <xdr:colOff>486683</xdr:colOff>
      <xdr:row>712</xdr:row>
      <xdr:rowOff>32655</xdr:rowOff>
    </xdr:to>
    <xdr:graphicFrame macro="">
      <xdr:nvGraphicFramePr>
        <xdr:cNvPr id="59" name="Chart 58">
          <a:extLst>
            <a:ext uri="{FF2B5EF4-FFF2-40B4-BE49-F238E27FC236}">
              <a16:creationId xmlns:a16="http://schemas.microsoft.com/office/drawing/2014/main" id="{00000000-0008-0000-14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77789</xdr:colOff>
      <xdr:row>753</xdr:row>
      <xdr:rowOff>79372</xdr:rowOff>
    </xdr:from>
    <xdr:to>
      <xdr:col>7</xdr:col>
      <xdr:colOff>182789</xdr:colOff>
      <xdr:row>767</xdr:row>
      <xdr:rowOff>123822</xdr:rowOff>
    </xdr:to>
    <xdr:graphicFrame macro="">
      <xdr:nvGraphicFramePr>
        <xdr:cNvPr id="61" name="Chart 60">
          <a:extLst>
            <a:ext uri="{FF2B5EF4-FFF2-40B4-BE49-F238E27FC236}">
              <a16:creationId xmlns:a16="http://schemas.microsoft.com/office/drawing/2014/main" id="{00000000-0008-0000-1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757236</xdr:colOff>
      <xdr:row>406</xdr:row>
      <xdr:rowOff>85724</xdr:rowOff>
    </xdr:from>
    <xdr:to>
      <xdr:col>7</xdr:col>
      <xdr:colOff>561974</xdr:colOff>
      <xdr:row>423</xdr:row>
      <xdr:rowOff>85724</xdr:rowOff>
    </xdr:to>
    <xdr:graphicFrame macro="">
      <xdr:nvGraphicFramePr>
        <xdr:cNvPr id="23" name="Chart 22">
          <a:extLst>
            <a:ext uri="{FF2B5EF4-FFF2-40B4-BE49-F238E27FC236}">
              <a16:creationId xmlns:a16="http://schemas.microsoft.com/office/drawing/2014/main" id="{00000000-0008-0000-14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728661</xdr:colOff>
      <xdr:row>440</xdr:row>
      <xdr:rowOff>123824</xdr:rowOff>
    </xdr:from>
    <xdr:to>
      <xdr:col>7</xdr:col>
      <xdr:colOff>152399</xdr:colOff>
      <xdr:row>456</xdr:row>
      <xdr:rowOff>76199</xdr:rowOff>
    </xdr:to>
    <xdr:graphicFrame macro="">
      <xdr:nvGraphicFramePr>
        <xdr:cNvPr id="26" name="Chart 25">
          <a:extLst>
            <a:ext uri="{FF2B5EF4-FFF2-40B4-BE49-F238E27FC236}">
              <a16:creationId xmlns:a16="http://schemas.microsoft.com/office/drawing/2014/main" id="{00000000-0008-0000-14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523875</xdr:colOff>
      <xdr:row>464</xdr:row>
      <xdr:rowOff>147637</xdr:rowOff>
    </xdr:from>
    <xdr:to>
      <xdr:col>6</xdr:col>
      <xdr:colOff>247650</xdr:colOff>
      <xdr:row>478</xdr:row>
      <xdr:rowOff>104775</xdr:rowOff>
    </xdr:to>
    <xdr:graphicFrame macro="">
      <xdr:nvGraphicFramePr>
        <xdr:cNvPr id="28" name="Chart 27">
          <a:extLst>
            <a:ext uri="{FF2B5EF4-FFF2-40B4-BE49-F238E27FC236}">
              <a16:creationId xmlns:a16="http://schemas.microsoft.com/office/drawing/2014/main" id="{00000000-0008-0000-14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296332</xdr:colOff>
      <xdr:row>779</xdr:row>
      <xdr:rowOff>99483</xdr:rowOff>
    </xdr:from>
    <xdr:to>
      <xdr:col>6</xdr:col>
      <xdr:colOff>793751</xdr:colOff>
      <xdr:row>793</xdr:row>
      <xdr:rowOff>21167</xdr:rowOff>
    </xdr:to>
    <xdr:graphicFrame macro="">
      <xdr:nvGraphicFramePr>
        <xdr:cNvPr id="29" name="Chart 28">
          <a:extLst>
            <a:ext uri="{FF2B5EF4-FFF2-40B4-BE49-F238E27FC236}">
              <a16:creationId xmlns:a16="http://schemas.microsoft.com/office/drawing/2014/main" id="{00000000-0008-0000-14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211666</xdr:colOff>
      <xdr:row>804</xdr:row>
      <xdr:rowOff>78315</xdr:rowOff>
    </xdr:from>
    <xdr:to>
      <xdr:col>7</xdr:col>
      <xdr:colOff>253999</xdr:colOff>
      <xdr:row>819</xdr:row>
      <xdr:rowOff>84666</xdr:rowOff>
    </xdr:to>
    <xdr:graphicFrame macro="">
      <xdr:nvGraphicFramePr>
        <xdr:cNvPr id="30" name="Chart 29">
          <a:extLst>
            <a:ext uri="{FF2B5EF4-FFF2-40B4-BE49-F238E27FC236}">
              <a16:creationId xmlns:a16="http://schemas.microsoft.com/office/drawing/2014/main" id="{00000000-0008-0000-14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164040</xdr:colOff>
      <xdr:row>829</xdr:row>
      <xdr:rowOff>110067</xdr:rowOff>
    </xdr:from>
    <xdr:to>
      <xdr:col>6</xdr:col>
      <xdr:colOff>518583</xdr:colOff>
      <xdr:row>843</xdr:row>
      <xdr:rowOff>190500</xdr:rowOff>
    </xdr:to>
    <xdr:graphicFrame macro="">
      <xdr:nvGraphicFramePr>
        <xdr:cNvPr id="31" name="Chart 30">
          <a:extLst>
            <a:ext uri="{FF2B5EF4-FFF2-40B4-BE49-F238E27FC236}">
              <a16:creationId xmlns:a16="http://schemas.microsoft.com/office/drawing/2014/main" id="{00000000-0008-0000-14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859</xdr:row>
      <xdr:rowOff>4234</xdr:rowOff>
    </xdr:from>
    <xdr:to>
      <xdr:col>6</xdr:col>
      <xdr:colOff>497416</xdr:colOff>
      <xdr:row>873</xdr:row>
      <xdr:rowOff>74083</xdr:rowOff>
    </xdr:to>
    <xdr:graphicFrame macro="">
      <xdr:nvGraphicFramePr>
        <xdr:cNvPr id="34" name="Chart 33">
          <a:extLst>
            <a:ext uri="{FF2B5EF4-FFF2-40B4-BE49-F238E27FC236}">
              <a16:creationId xmlns:a16="http://schemas.microsoft.com/office/drawing/2014/main" id="{00000000-0008-0000-14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15874</xdr:colOff>
      <xdr:row>882</xdr:row>
      <xdr:rowOff>131234</xdr:rowOff>
    </xdr:from>
    <xdr:to>
      <xdr:col>6</xdr:col>
      <xdr:colOff>465666</xdr:colOff>
      <xdr:row>896</xdr:row>
      <xdr:rowOff>59267</xdr:rowOff>
    </xdr:to>
    <xdr:graphicFrame macro="">
      <xdr:nvGraphicFramePr>
        <xdr:cNvPr id="38" name="Chart 37">
          <a:extLst>
            <a:ext uri="{FF2B5EF4-FFF2-40B4-BE49-F238E27FC236}">
              <a16:creationId xmlns:a16="http://schemas.microsoft.com/office/drawing/2014/main" id="{00000000-0008-0000-14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15874</xdr:colOff>
      <xdr:row>905</xdr:row>
      <xdr:rowOff>162982</xdr:rowOff>
    </xdr:from>
    <xdr:to>
      <xdr:col>6</xdr:col>
      <xdr:colOff>433916</xdr:colOff>
      <xdr:row>919</xdr:row>
      <xdr:rowOff>91016</xdr:rowOff>
    </xdr:to>
    <xdr:graphicFrame macro="">
      <xdr:nvGraphicFramePr>
        <xdr:cNvPr id="39" name="Chart 38">
          <a:extLst>
            <a:ext uri="{FF2B5EF4-FFF2-40B4-BE49-F238E27FC236}">
              <a16:creationId xmlns:a16="http://schemas.microsoft.com/office/drawing/2014/main" id="{00000000-0008-0000-14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158751</xdr:colOff>
      <xdr:row>724</xdr:row>
      <xdr:rowOff>78317</xdr:rowOff>
    </xdr:from>
    <xdr:to>
      <xdr:col>9</xdr:col>
      <xdr:colOff>349251</xdr:colOff>
      <xdr:row>739</xdr:row>
      <xdr:rowOff>148167</xdr:rowOff>
    </xdr:to>
    <xdr:graphicFrame macro="">
      <xdr:nvGraphicFramePr>
        <xdr:cNvPr id="27" name="Chart 26">
          <a:extLst>
            <a:ext uri="{FF2B5EF4-FFF2-40B4-BE49-F238E27FC236}">
              <a16:creationId xmlns:a16="http://schemas.microsoft.com/office/drawing/2014/main" id="{00000000-0008-0000-14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89957</xdr:colOff>
      <xdr:row>503</xdr:row>
      <xdr:rowOff>126999</xdr:rowOff>
    </xdr:from>
    <xdr:to>
      <xdr:col>9</xdr:col>
      <xdr:colOff>783166</xdr:colOff>
      <xdr:row>518</xdr:row>
      <xdr:rowOff>175682</xdr:rowOff>
    </xdr:to>
    <xdr:graphicFrame macro="">
      <xdr:nvGraphicFramePr>
        <xdr:cNvPr id="32" name="Chart 31">
          <a:extLst>
            <a:ext uri="{FF2B5EF4-FFF2-40B4-BE49-F238E27FC236}">
              <a16:creationId xmlns:a16="http://schemas.microsoft.com/office/drawing/2014/main" id="{00000000-0008-0000-14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9</xdr:col>
      <xdr:colOff>434919</xdr:colOff>
      <xdr:row>0</xdr:row>
      <xdr:rowOff>0</xdr:rowOff>
    </xdr:from>
    <xdr:to>
      <xdr:col>12</xdr:col>
      <xdr:colOff>806595</xdr:colOff>
      <xdr:row>3</xdr:row>
      <xdr:rowOff>153987</xdr:rowOff>
    </xdr:to>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47"/>
        <a:stretch>
          <a:fillRect/>
        </a:stretch>
      </xdr:blipFill>
      <xdr:spPr>
        <a:xfrm>
          <a:off x="8616894" y="0"/>
          <a:ext cx="2943426" cy="782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16</xdr:row>
      <xdr:rowOff>114300</xdr:rowOff>
    </xdr:from>
    <xdr:to>
      <xdr:col>8</xdr:col>
      <xdr:colOff>462787</xdr:colOff>
      <xdr:row>25</xdr:row>
      <xdr:rowOff>77367</xdr:rowOff>
    </xdr:to>
    <xdr:grpSp>
      <xdr:nvGrpSpPr>
        <xdr:cNvPr id="2" name="Group 19">
          <a:extLst>
            <a:ext uri="{FF2B5EF4-FFF2-40B4-BE49-F238E27FC236}">
              <a16:creationId xmlns:a16="http://schemas.microsoft.com/office/drawing/2014/main" id="{00000000-0008-0000-0100-000002000000}"/>
            </a:ext>
          </a:extLst>
        </xdr:cNvPr>
        <xdr:cNvGrpSpPr>
          <a:grpSpLocks/>
        </xdr:cNvGrpSpPr>
      </xdr:nvGrpSpPr>
      <xdr:grpSpPr bwMode="auto">
        <a:xfrm>
          <a:off x="342900" y="3505200"/>
          <a:ext cx="5301487" cy="1506117"/>
          <a:chOff x="158" y="204"/>
          <a:chExt cx="534" cy="149"/>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7" name="AutoShape 16">
            <a:extLst>
              <a:ext uri="{FF2B5EF4-FFF2-40B4-BE49-F238E27FC236}">
                <a16:creationId xmlns:a16="http://schemas.microsoft.com/office/drawing/2014/main" id="{00000000-0008-0000-0100-000007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8" name="Line 17">
            <a:extLst>
              <a:ext uri="{FF2B5EF4-FFF2-40B4-BE49-F238E27FC236}">
                <a16:creationId xmlns:a16="http://schemas.microsoft.com/office/drawing/2014/main" id="{00000000-0008-0000-0100-000008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9" name="Line 18">
            <a:extLst>
              <a:ext uri="{FF2B5EF4-FFF2-40B4-BE49-F238E27FC236}">
                <a16:creationId xmlns:a16="http://schemas.microsoft.com/office/drawing/2014/main" id="{00000000-0008-0000-0100-000009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17</xdr:row>
      <xdr:rowOff>123825</xdr:rowOff>
    </xdr:from>
    <xdr:to>
      <xdr:col>14</xdr:col>
      <xdr:colOff>9525</xdr:colOff>
      <xdr:row>23</xdr:row>
      <xdr:rowOff>123825</xdr:rowOff>
    </xdr:to>
    <xdr:sp macro="" textlink="">
      <xdr:nvSpPr>
        <xdr:cNvPr id="10" name="Text Box 10">
          <a:extLst>
            <a:ext uri="{FF2B5EF4-FFF2-40B4-BE49-F238E27FC236}">
              <a16:creationId xmlns:a16="http://schemas.microsoft.com/office/drawing/2014/main" id="{00000000-0008-0000-0100-00000A000000}"/>
            </a:ext>
          </a:extLst>
        </xdr:cNvPr>
        <xdr:cNvSpPr txBox="1">
          <a:spLocks noChangeArrowheads="1"/>
        </xdr:cNvSpPr>
      </xdr:nvSpPr>
      <xdr:spPr bwMode="auto">
        <a:xfrm>
          <a:off x="7658100" y="2047875"/>
          <a:ext cx="1552575" cy="9525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17</xdr:row>
      <xdr:rowOff>142875</xdr:rowOff>
    </xdr:from>
    <xdr:to>
      <xdr:col>11</xdr:col>
      <xdr:colOff>209550</xdr:colOff>
      <xdr:row>19</xdr:row>
      <xdr:rowOff>34484</xdr:rowOff>
    </xdr:to>
    <xdr:sp macro="" textlink="">
      <xdr:nvSpPr>
        <xdr:cNvPr id="11" name="Text Box 11">
          <a:extLst>
            <a:ext uri="{FF2B5EF4-FFF2-40B4-BE49-F238E27FC236}">
              <a16:creationId xmlns:a16="http://schemas.microsoft.com/office/drawing/2014/main" id="{00000000-0008-0000-0100-00000B000000}"/>
            </a:ext>
          </a:extLst>
        </xdr:cNvPr>
        <xdr:cNvSpPr txBox="1">
          <a:spLocks noChangeArrowheads="1"/>
        </xdr:cNvSpPr>
      </xdr:nvSpPr>
      <xdr:spPr bwMode="auto">
        <a:xfrm>
          <a:off x="6172200" y="2066925"/>
          <a:ext cx="1181100" cy="2091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21</xdr:row>
      <xdr:rowOff>119938</xdr:rowOff>
    </xdr:from>
    <xdr:to>
      <xdr:col>11</xdr:col>
      <xdr:colOff>209550</xdr:colOff>
      <xdr:row>23</xdr:row>
      <xdr:rowOff>47626</xdr:rowOff>
    </xdr:to>
    <xdr:sp macro="" textlink="">
      <xdr:nvSpPr>
        <xdr:cNvPr id="12" name="Text Box 12">
          <a:extLst>
            <a:ext uri="{FF2B5EF4-FFF2-40B4-BE49-F238E27FC236}">
              <a16:creationId xmlns:a16="http://schemas.microsoft.com/office/drawing/2014/main" id="{00000000-0008-0000-0100-00000C000000}"/>
            </a:ext>
          </a:extLst>
        </xdr:cNvPr>
        <xdr:cNvSpPr txBox="1">
          <a:spLocks noChangeArrowheads="1"/>
        </xdr:cNvSpPr>
      </xdr:nvSpPr>
      <xdr:spPr bwMode="auto">
        <a:xfrm>
          <a:off x="6172200" y="2678988"/>
          <a:ext cx="1181100" cy="2451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18</xdr:row>
      <xdr:rowOff>88680</xdr:rowOff>
    </xdr:from>
    <xdr:to>
      <xdr:col>9</xdr:col>
      <xdr:colOff>285750</xdr:colOff>
      <xdr:row>19</xdr:row>
      <xdr:rowOff>95250</xdr:rowOff>
    </xdr:to>
    <xdr:cxnSp macro="">
      <xdr:nvCxnSpPr>
        <xdr:cNvPr id="13" name="Straight Arrow Connector 12">
          <a:extLst>
            <a:ext uri="{FF2B5EF4-FFF2-40B4-BE49-F238E27FC236}">
              <a16:creationId xmlns:a16="http://schemas.microsoft.com/office/drawing/2014/main" id="{00000000-0008-0000-0100-00000D000000}"/>
            </a:ext>
          </a:extLst>
        </xdr:cNvPr>
        <xdr:cNvCxnSpPr>
          <a:endCxn id="11" idx="1"/>
        </xdr:cNvCxnSpPr>
      </xdr:nvCxnSpPr>
      <xdr:spPr>
        <a:xfrm flipV="1">
          <a:off x="5724525" y="2171480"/>
          <a:ext cx="447675" cy="1653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22</xdr:row>
      <xdr:rowOff>9525</xdr:rowOff>
    </xdr:from>
    <xdr:to>
      <xdr:col>9</xdr:col>
      <xdr:colOff>285750</xdr:colOff>
      <xdr:row>22</xdr:row>
      <xdr:rowOff>83782</xdr:rowOff>
    </xdr:to>
    <xdr:cxnSp macro="">
      <xdr:nvCxnSpPr>
        <xdr:cNvPr id="14" name="Straight Arrow Connector 13">
          <a:extLst>
            <a:ext uri="{FF2B5EF4-FFF2-40B4-BE49-F238E27FC236}">
              <a16:creationId xmlns:a16="http://schemas.microsoft.com/office/drawing/2014/main" id="{00000000-0008-0000-0100-00000E000000}"/>
            </a:ext>
          </a:extLst>
        </xdr:cNvPr>
        <xdr:cNvCxnSpPr>
          <a:endCxn id="12" idx="1"/>
        </xdr:cNvCxnSpPr>
      </xdr:nvCxnSpPr>
      <xdr:spPr>
        <a:xfrm>
          <a:off x="5734050" y="2727325"/>
          <a:ext cx="43815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18</xdr:row>
      <xdr:rowOff>85725</xdr:rowOff>
    </xdr:from>
    <xdr:to>
      <xdr:col>11</xdr:col>
      <xdr:colOff>514350</xdr:colOff>
      <xdr:row>18</xdr:row>
      <xdr:rowOff>142875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7353300" y="2168525"/>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21</xdr:row>
      <xdr:rowOff>152400</xdr:rowOff>
    </xdr:from>
    <xdr:to>
      <xdr:col>11</xdr:col>
      <xdr:colOff>514350</xdr:colOff>
      <xdr:row>22</xdr:row>
      <xdr:rowOff>85725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V="1">
          <a:off x="7353300" y="2711450"/>
          <a:ext cx="304800" cy="92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stretch>
          <a:fillRect/>
        </a:stretch>
      </xdr:blipFill>
      <xdr:spPr>
        <a:xfrm>
          <a:off x="6968671" y="72571"/>
          <a:ext cx="2878146" cy="623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238847</xdr:colOff>
      <xdr:row>0</xdr:row>
      <xdr:rowOff>114300</xdr:rowOff>
    </xdr:from>
    <xdr:to>
      <xdr:col>10</xdr:col>
      <xdr:colOff>0</xdr:colOff>
      <xdr:row>3</xdr:row>
      <xdr:rowOff>129454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598747" y="114300"/>
          <a:ext cx="2351953" cy="6311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165101</xdr:colOff>
      <xdr:row>0</xdr:row>
      <xdr:rowOff>120650</xdr:rowOff>
    </xdr:from>
    <xdr:to>
      <xdr:col>11</xdr:col>
      <xdr:colOff>342179</xdr:colOff>
      <xdr:row>3</xdr:row>
      <xdr:rowOff>135804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7734301" y="120650"/>
          <a:ext cx="2475778" cy="631104"/>
        </a:xfrm>
        <a:prstGeom prst="rect">
          <a:avLst/>
        </a:prstGeom>
      </xdr:spPr>
    </xdr:pic>
    <xdr:clientData/>
  </xdr:twoCellAnchor>
  <xdr:twoCellAnchor>
    <xdr:from>
      <xdr:col>1</xdr:col>
      <xdr:colOff>28222</xdr:colOff>
      <xdr:row>110</xdr:row>
      <xdr:rowOff>148168</xdr:rowOff>
    </xdr:from>
    <xdr:to>
      <xdr:col>8</xdr:col>
      <xdr:colOff>269169</xdr:colOff>
      <xdr:row>124</xdr:row>
      <xdr:rowOff>135468</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165101</xdr:colOff>
      <xdr:row>0</xdr:row>
      <xdr:rowOff>120650</xdr:rowOff>
    </xdr:from>
    <xdr:to>
      <xdr:col>11</xdr:col>
      <xdr:colOff>549007</xdr:colOff>
      <xdr:row>3</xdr:row>
      <xdr:rowOff>131994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7734301" y="120650"/>
          <a:ext cx="2475778" cy="631104"/>
        </a:xfrm>
        <a:prstGeom prst="rect">
          <a:avLst/>
        </a:prstGeom>
      </xdr:spPr>
    </xdr:pic>
    <xdr:clientData/>
  </xdr:twoCellAnchor>
  <xdr:twoCellAnchor>
    <xdr:from>
      <xdr:col>0</xdr:col>
      <xdr:colOff>2381249</xdr:colOff>
      <xdr:row>108</xdr:row>
      <xdr:rowOff>154164</xdr:rowOff>
    </xdr:from>
    <xdr:to>
      <xdr:col>8</xdr:col>
      <xdr:colOff>298096</xdr:colOff>
      <xdr:row>122</xdr:row>
      <xdr:rowOff>141464</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165101</xdr:colOff>
      <xdr:row>0</xdr:row>
      <xdr:rowOff>120650</xdr:rowOff>
    </xdr:from>
    <xdr:to>
      <xdr:col>11</xdr:col>
      <xdr:colOff>271535</xdr:colOff>
      <xdr:row>3</xdr:row>
      <xdr:rowOff>135804</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7734301" y="120650"/>
          <a:ext cx="2475778" cy="631104"/>
        </a:xfrm>
        <a:prstGeom prst="rect">
          <a:avLst/>
        </a:prstGeom>
      </xdr:spPr>
    </xdr:pic>
    <xdr:clientData/>
  </xdr:twoCellAnchor>
  <xdr:twoCellAnchor>
    <xdr:from>
      <xdr:col>0</xdr:col>
      <xdr:colOff>2500312</xdr:colOff>
      <xdr:row>109</xdr:row>
      <xdr:rowOff>182210</xdr:rowOff>
    </xdr:from>
    <xdr:to>
      <xdr:col>8</xdr:col>
      <xdr:colOff>419540</xdr:colOff>
      <xdr:row>123</xdr:row>
      <xdr:rowOff>169510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530418</xdr:colOff>
      <xdr:row>0</xdr:row>
      <xdr:rowOff>63162</xdr:rowOff>
    </xdr:from>
    <xdr:to>
      <xdr:col>13</xdr:col>
      <xdr:colOff>35718</xdr:colOff>
      <xdr:row>3</xdr:row>
      <xdr:rowOff>78316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0425835" y="63162"/>
          <a:ext cx="2750415" cy="628987"/>
        </a:xfrm>
        <a:prstGeom prst="rect">
          <a:avLst/>
        </a:prstGeom>
      </xdr:spPr>
    </xdr:pic>
    <xdr:clientData/>
  </xdr:twoCellAnchor>
  <xdr:twoCellAnchor>
    <xdr:from>
      <xdr:col>12</xdr:col>
      <xdr:colOff>358951</xdr:colOff>
      <xdr:row>119</xdr:row>
      <xdr:rowOff>198436</xdr:rowOff>
    </xdr:from>
    <xdr:to>
      <xdr:col>20</xdr:col>
      <xdr:colOff>17814</xdr:colOff>
      <xdr:row>130</xdr:row>
      <xdr:rowOff>31749</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746125</xdr:colOff>
      <xdr:row>159</xdr:row>
      <xdr:rowOff>71967</xdr:rowOff>
    </xdr:from>
    <xdr:to>
      <xdr:col>22</xdr:col>
      <xdr:colOff>0</xdr:colOff>
      <xdr:row>173</xdr:row>
      <xdr:rowOff>0</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629707</xdr:colOff>
      <xdr:row>159</xdr:row>
      <xdr:rowOff>137584</xdr:rowOff>
    </xdr:from>
    <xdr:to>
      <xdr:col>27</xdr:col>
      <xdr:colOff>730250</xdr:colOff>
      <xdr:row>174</xdr:row>
      <xdr:rowOff>95250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8</xdr:row>
      <xdr:rowOff>169862</xdr:rowOff>
    </xdr:from>
    <xdr:to>
      <xdr:col>3</xdr:col>
      <xdr:colOff>223043</xdr:colOff>
      <xdr:row>22</xdr:row>
      <xdr:rowOff>139700</xdr:rowOff>
    </xdr:to>
    <xdr:graphicFrame macro="">
      <xdr:nvGraphicFramePr>
        <xdr:cNvPr id="12" name="Chart 11">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16475</xdr:colOff>
      <xdr:row>8</xdr:row>
      <xdr:rowOff>147636</xdr:rowOff>
    </xdr:from>
    <xdr:to>
      <xdr:col>10</xdr:col>
      <xdr:colOff>225230</xdr:colOff>
      <xdr:row>22</xdr:row>
      <xdr:rowOff>117474</xdr:rowOff>
    </xdr:to>
    <xdr:graphicFrame macro="">
      <xdr:nvGraphicFramePr>
        <xdr:cNvPr id="13" name="Chart 12">
          <a:extLst>
            <a:ext uri="{FF2B5EF4-FFF2-40B4-BE49-F238E27FC236}">
              <a16:creationId xmlns:a16="http://schemas.microsoft.com/office/drawing/2014/main" id="{00000000-0008-0000-1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254000</xdr:colOff>
      <xdr:row>159</xdr:row>
      <xdr:rowOff>142875</xdr:rowOff>
    </xdr:from>
    <xdr:to>
      <xdr:col>34</xdr:col>
      <xdr:colOff>0</xdr:colOff>
      <xdr:row>174</xdr:row>
      <xdr:rowOff>100541</xdr:rowOff>
    </xdr:to>
    <xdr:graphicFrame macro="">
      <xdr:nvGraphicFramePr>
        <xdr:cNvPr id="6" name="Chart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0.37282</cdr:x>
      <cdr:y>0.0071</cdr:y>
    </cdr:from>
    <cdr:to>
      <cdr:x>0.65413</cdr:x>
      <cdr:y>0.14832</cdr:y>
    </cdr:to>
    <cdr:pic>
      <cdr:nvPicPr>
        <cdr:cNvPr id="2" name="Picture 1">
          <a:extLst xmlns:a="http://schemas.openxmlformats.org/drawingml/2006/main">
            <a:ext uri="{FF2B5EF4-FFF2-40B4-BE49-F238E27FC236}">
              <a16:creationId xmlns:a16="http://schemas.microsoft.com/office/drawing/2014/main" id="{00000000-0008-0000-0F00-000002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08200" y="19050"/>
          <a:ext cx="1590675" cy="379022"/>
        </a:xfrm>
        <a:prstGeom xmlns:a="http://schemas.openxmlformats.org/drawingml/2006/main" prst="rect">
          <a:avLst/>
        </a:prstGeom>
        <a:ln xmlns:a="http://schemas.openxmlformats.org/drawingml/2006/main">
          <a:solidFill>
            <a:schemeClr val="bg1">
              <a:lumMod val="75000"/>
            </a:schemeClr>
          </a:solidFill>
        </a:ln>
      </cdr:spPr>
    </cdr:pic>
  </cdr:relSizeAnchor>
</c:userShapes>
</file>

<file path=xl/drawings/drawing9.xml><?xml version="1.0" encoding="utf-8"?>
<c:userShapes xmlns:c="http://schemas.openxmlformats.org/drawingml/2006/chart">
  <cdr:relSizeAnchor xmlns:cdr="http://schemas.openxmlformats.org/drawingml/2006/chartDrawing">
    <cdr:from>
      <cdr:x>0.34653</cdr:x>
      <cdr:y>0.01543</cdr:y>
    </cdr:from>
    <cdr:to>
      <cdr:x>0.69705</cdr:x>
      <cdr:y>0.15825</cdr:y>
    </cdr:to>
    <cdr:pic>
      <cdr:nvPicPr>
        <cdr:cNvPr id="2" name="Picture 1">
          <a:extLst xmlns:a="http://schemas.openxmlformats.org/drawingml/2006/main">
            <a:ext uri="{FF2B5EF4-FFF2-40B4-BE49-F238E27FC236}">
              <a16:creationId xmlns:a16="http://schemas.microsoft.com/office/drawing/2014/main" id="{00000000-0008-0000-1600-000002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927241" y="44900"/>
          <a:ext cx="1949432" cy="415665"/>
        </a:xfrm>
        <a:prstGeom xmlns:a="http://schemas.openxmlformats.org/drawingml/2006/main" prst="rect">
          <a:avLst/>
        </a:prstGeom>
        <a:ln xmlns:a="http://schemas.openxmlformats.org/drawingml/2006/main">
          <a:solidFill>
            <a:schemeClr val="bg1">
              <a:lumMod val="75000"/>
            </a:schemeClr>
          </a:solidFill>
        </a:ln>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Products" displayName="Products" ref="A8:F88" totalsRowShown="0" headerRowDxfId="7" dataDxfId="6">
  <autoFilter ref="A8:F88" xr:uid="{00000000-0009-0000-0100-000005000000}"/>
  <tableColumns count="6">
    <tableColumn id="1" xr3:uid="{00000000-0010-0000-0000-000001000000}" name="LookupCodes" dataDxfId="5"/>
    <tableColumn id="2" xr3:uid="{00000000-0010-0000-0000-000002000000}" name="DataRate" dataDxfId="4"/>
    <tableColumn id="3" xr3:uid="{00000000-0010-0000-0000-000003000000}" name="Reach" dataDxfId="3"/>
    <tableColumn id="4" xr3:uid="{00000000-0010-0000-0000-000004000000}" name="FormFactor" dataDxfId="2"/>
    <tableColumn id="5" xr3:uid="{00000000-0010-0000-0000-000005000000}" name="Type" dataDxfId="1"/>
    <tableColumn id="6" xr3:uid="{00000000-0010-0000-0000-000006000000}" name="Speed"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T46"/>
  <sheetViews>
    <sheetView showGridLines="0" tabSelected="1" zoomScale="80" zoomScaleNormal="80" workbookViewId="0"/>
  </sheetViews>
  <sheetFormatPr defaultColWidth="8.296875" defaultRowHeight="13.2"/>
  <cols>
    <col min="1" max="1" width="4" style="77" customWidth="1"/>
    <col min="2" max="2" width="33.09765625" style="77" customWidth="1"/>
    <col min="3" max="3" width="38" style="77" customWidth="1"/>
    <col min="4" max="16384" width="8.296875" style="77"/>
  </cols>
  <sheetData>
    <row r="1" spans="1:20">
      <c r="A1" s="76"/>
      <c r="B1" s="76"/>
      <c r="C1" s="76"/>
      <c r="D1" s="76"/>
      <c r="E1" s="76"/>
      <c r="F1" s="76"/>
      <c r="G1" s="76"/>
      <c r="H1" s="76"/>
      <c r="I1" s="76"/>
      <c r="J1" s="76"/>
      <c r="K1" s="76"/>
      <c r="L1" s="76"/>
      <c r="M1" s="76"/>
      <c r="N1" s="76"/>
      <c r="O1" s="76"/>
      <c r="P1" s="76"/>
      <c r="Q1" s="76"/>
      <c r="R1" s="76"/>
      <c r="S1" s="76"/>
      <c r="T1" s="76"/>
    </row>
    <row r="2" spans="1:20" ht="17.399999999999999">
      <c r="A2" s="76"/>
      <c r="B2" s="78" t="s">
        <v>258</v>
      </c>
      <c r="C2" s="76"/>
      <c r="D2" s="79"/>
      <c r="E2" s="76"/>
      <c r="F2" s="76"/>
      <c r="G2" s="76"/>
      <c r="H2" s="76"/>
      <c r="I2" s="76"/>
      <c r="J2" s="76"/>
      <c r="K2" s="76"/>
      <c r="L2" s="76"/>
      <c r="M2" s="76"/>
      <c r="N2" s="76"/>
      <c r="O2" s="76"/>
      <c r="P2" s="76"/>
      <c r="Q2" s="76"/>
      <c r="R2" s="76"/>
      <c r="S2" s="76"/>
      <c r="T2" s="76"/>
    </row>
    <row r="3" spans="1:20" ht="15.6">
      <c r="A3" s="76"/>
      <c r="B3" s="137" t="s">
        <v>424</v>
      </c>
      <c r="C3" s="76"/>
      <c r="D3" s="76"/>
      <c r="E3" s="76"/>
      <c r="F3" s="76"/>
      <c r="G3" s="76"/>
      <c r="H3" s="76"/>
      <c r="I3" s="76"/>
      <c r="J3" s="76"/>
      <c r="K3" s="76"/>
      <c r="L3" s="76"/>
      <c r="M3" s="76"/>
      <c r="N3" s="76"/>
      <c r="O3" s="76"/>
      <c r="P3" s="76"/>
      <c r="Q3" s="76"/>
      <c r="R3" s="76"/>
      <c r="S3" s="76"/>
      <c r="T3" s="76"/>
    </row>
    <row r="4" spans="1:20" ht="17.399999999999999">
      <c r="A4" s="76"/>
      <c r="B4" s="78" t="s">
        <v>259</v>
      </c>
      <c r="C4" s="76"/>
      <c r="D4" s="76"/>
      <c r="E4" s="76"/>
      <c r="F4" s="76"/>
      <c r="G4" s="76"/>
      <c r="H4" s="76"/>
      <c r="I4" s="76"/>
      <c r="J4" s="76"/>
      <c r="K4" s="76"/>
      <c r="L4" s="76"/>
      <c r="M4" s="76"/>
      <c r="N4" s="76"/>
      <c r="O4" s="76"/>
      <c r="P4" s="76"/>
      <c r="Q4" s="76"/>
      <c r="R4" s="76"/>
      <c r="S4" s="76"/>
      <c r="T4" s="76"/>
    </row>
    <row r="5" spans="1:20">
      <c r="A5" s="76"/>
      <c r="C5" s="76"/>
      <c r="D5" s="76"/>
      <c r="E5" s="76"/>
      <c r="F5" s="76"/>
      <c r="G5" s="76"/>
      <c r="H5" s="76"/>
      <c r="I5" s="76"/>
      <c r="J5" s="76"/>
      <c r="K5" s="76"/>
      <c r="L5" s="76"/>
      <c r="M5" s="76"/>
      <c r="N5" s="76"/>
      <c r="O5" s="76"/>
      <c r="P5" s="76"/>
      <c r="Q5" s="76"/>
      <c r="R5" s="76"/>
      <c r="S5" s="76"/>
      <c r="T5" s="76"/>
    </row>
    <row r="6" spans="1:20" ht="12.75" customHeight="1">
      <c r="A6" s="76"/>
      <c r="B6" s="223" t="s">
        <v>420</v>
      </c>
      <c r="C6" s="223"/>
      <c r="D6" s="223"/>
      <c r="E6" s="223"/>
      <c r="F6" s="223"/>
      <c r="G6" s="223"/>
      <c r="H6" s="223"/>
      <c r="I6" s="223"/>
      <c r="J6" s="223"/>
      <c r="K6" s="223"/>
      <c r="L6" s="223"/>
      <c r="M6" s="223"/>
      <c r="N6" s="76"/>
      <c r="O6" s="76"/>
      <c r="P6" s="76"/>
      <c r="Q6" s="76"/>
      <c r="R6" s="76"/>
      <c r="S6" s="76"/>
      <c r="T6" s="76"/>
    </row>
    <row r="7" spans="1:20">
      <c r="A7" s="76"/>
      <c r="B7" s="223"/>
      <c r="C7" s="223"/>
      <c r="D7" s="223"/>
      <c r="E7" s="223"/>
      <c r="F7" s="223"/>
      <c r="G7" s="223"/>
      <c r="H7" s="223"/>
      <c r="I7" s="223"/>
      <c r="J7" s="223"/>
      <c r="K7" s="223"/>
      <c r="L7" s="223"/>
      <c r="M7" s="223"/>
      <c r="N7" s="76"/>
      <c r="O7" s="76"/>
      <c r="P7" s="76"/>
      <c r="Q7" s="76"/>
      <c r="R7" s="76"/>
      <c r="S7" s="76"/>
      <c r="T7" s="76"/>
    </row>
    <row r="8" spans="1:20">
      <c r="A8" s="76"/>
      <c r="B8" s="223"/>
      <c r="C8" s="223"/>
      <c r="D8" s="223"/>
      <c r="E8" s="223"/>
      <c r="F8" s="223"/>
      <c r="G8" s="223"/>
      <c r="H8" s="223"/>
      <c r="I8" s="223"/>
      <c r="J8" s="223"/>
      <c r="K8" s="223"/>
      <c r="L8" s="223"/>
      <c r="M8" s="223"/>
      <c r="N8" s="76"/>
      <c r="O8" s="76"/>
      <c r="P8" s="76"/>
      <c r="Q8" s="76"/>
      <c r="R8" s="76"/>
      <c r="S8" s="76"/>
      <c r="T8" s="76"/>
    </row>
    <row r="9" spans="1:20">
      <c r="A9" s="76"/>
      <c r="B9" s="223"/>
      <c r="C9" s="223"/>
      <c r="D9" s="223"/>
      <c r="E9" s="223"/>
      <c r="F9" s="223"/>
      <c r="G9" s="223"/>
      <c r="H9" s="223"/>
      <c r="I9" s="223"/>
      <c r="J9" s="223"/>
      <c r="K9" s="223"/>
      <c r="L9" s="223"/>
      <c r="M9" s="223"/>
      <c r="N9" s="76"/>
      <c r="O9" s="76"/>
      <c r="P9" s="76"/>
      <c r="Q9" s="76"/>
      <c r="R9" s="76"/>
      <c r="S9" s="76"/>
      <c r="T9" s="76"/>
    </row>
    <row r="10" spans="1:20">
      <c r="A10" s="76"/>
      <c r="B10" s="223"/>
      <c r="C10" s="223"/>
      <c r="D10" s="223"/>
      <c r="E10" s="223"/>
      <c r="F10" s="223"/>
      <c r="G10" s="223"/>
      <c r="H10" s="223"/>
      <c r="I10" s="223"/>
      <c r="J10" s="223"/>
      <c r="K10" s="223"/>
      <c r="L10" s="223"/>
      <c r="M10" s="223"/>
      <c r="N10" s="76"/>
      <c r="O10" s="76"/>
      <c r="P10" s="76"/>
      <c r="Q10" s="76"/>
      <c r="R10" s="76"/>
      <c r="S10" s="76"/>
      <c r="T10" s="76"/>
    </row>
    <row r="11" spans="1:20" ht="24" customHeight="1">
      <c r="A11" s="76"/>
      <c r="B11" s="80" t="s">
        <v>260</v>
      </c>
      <c r="C11" s="81"/>
      <c r="D11" s="76"/>
      <c r="E11" s="82"/>
      <c r="F11" s="83"/>
      <c r="G11" s="76"/>
      <c r="H11" s="76"/>
      <c r="I11" s="76"/>
      <c r="J11" s="76"/>
      <c r="K11" s="76"/>
      <c r="L11" s="76"/>
      <c r="M11" s="76"/>
      <c r="N11" s="76"/>
      <c r="O11" s="76"/>
      <c r="P11" s="76"/>
      <c r="Q11" s="76"/>
      <c r="R11" s="76"/>
      <c r="S11" s="76"/>
      <c r="T11" s="76"/>
    </row>
    <row r="12" spans="1:20" ht="24" customHeight="1">
      <c r="A12" s="76"/>
      <c r="B12" s="81" t="s">
        <v>278</v>
      </c>
      <c r="C12" s="81"/>
      <c r="D12" s="76"/>
      <c r="E12" s="83"/>
      <c r="F12" s="83"/>
      <c r="G12" s="76"/>
      <c r="H12" s="76"/>
      <c r="I12" s="76"/>
      <c r="J12" s="76"/>
      <c r="K12" s="76"/>
      <c r="L12" s="76"/>
      <c r="M12" s="76"/>
      <c r="N12" s="76"/>
      <c r="O12" s="76"/>
      <c r="P12" s="76"/>
      <c r="Q12" s="76"/>
      <c r="R12" s="76"/>
      <c r="S12" s="76"/>
      <c r="T12" s="76"/>
    </row>
    <row r="13" spans="1:20" ht="24" customHeight="1">
      <c r="A13" s="76"/>
      <c r="C13" s="76"/>
      <c r="D13" s="76"/>
      <c r="E13" s="76"/>
      <c r="F13" s="76"/>
      <c r="G13" s="76"/>
      <c r="H13" s="76"/>
      <c r="I13" s="76"/>
      <c r="J13" s="76"/>
      <c r="K13" s="76"/>
      <c r="L13" s="76"/>
      <c r="M13" s="76"/>
      <c r="N13" s="76"/>
      <c r="O13" s="76"/>
      <c r="P13" s="76"/>
      <c r="Q13" s="76"/>
      <c r="R13" s="76"/>
      <c r="S13" s="76"/>
      <c r="T13" s="76"/>
    </row>
    <row r="14" spans="1:20" ht="15.6">
      <c r="A14" s="76"/>
      <c r="B14" s="84" t="s">
        <v>422</v>
      </c>
      <c r="C14" s="83"/>
      <c r="D14" s="76"/>
      <c r="E14" s="76"/>
      <c r="F14" s="76"/>
      <c r="G14" s="76"/>
      <c r="H14" s="76"/>
      <c r="I14" s="76"/>
      <c r="J14" s="76"/>
      <c r="K14" s="76"/>
      <c r="L14" s="76"/>
      <c r="M14" s="76"/>
      <c r="N14" s="76"/>
      <c r="O14" s="76"/>
      <c r="P14" s="76"/>
      <c r="Q14" s="76"/>
      <c r="R14" s="76"/>
      <c r="S14" s="76"/>
      <c r="T14" s="76"/>
    </row>
    <row r="15" spans="1:20">
      <c r="A15" s="76"/>
      <c r="D15" s="76"/>
      <c r="E15" s="76"/>
      <c r="F15" s="76"/>
      <c r="G15" s="76"/>
      <c r="H15" s="76"/>
      <c r="I15" s="76"/>
      <c r="J15" s="76"/>
      <c r="K15" s="76"/>
      <c r="L15" s="76"/>
      <c r="M15" s="76"/>
      <c r="N15" s="76"/>
      <c r="O15" s="76"/>
      <c r="P15" s="76"/>
      <c r="Q15" s="76"/>
      <c r="R15" s="76"/>
      <c r="S15" s="76"/>
      <c r="T15" s="76"/>
    </row>
    <row r="16" spans="1:20" ht="18.75" customHeight="1">
      <c r="A16" s="76"/>
      <c r="B16" s="84"/>
      <c r="D16" s="76"/>
      <c r="E16" s="76"/>
      <c r="F16" s="76"/>
      <c r="G16" s="76"/>
      <c r="H16" s="76"/>
      <c r="I16" s="76"/>
      <c r="J16" s="76"/>
      <c r="K16" s="76"/>
      <c r="L16" s="76"/>
      <c r="M16" s="76"/>
      <c r="N16" s="76"/>
      <c r="O16" s="76"/>
      <c r="P16" s="76"/>
      <c r="Q16" s="76"/>
      <c r="R16" s="76"/>
      <c r="S16" s="76"/>
      <c r="T16" s="76"/>
    </row>
    <row r="17" spans="1:20">
      <c r="A17" s="76"/>
      <c r="C17" s="76"/>
      <c r="D17" s="76"/>
      <c r="E17" s="76"/>
      <c r="F17" s="76"/>
      <c r="G17" s="76"/>
      <c r="H17" s="76"/>
      <c r="I17" s="76"/>
      <c r="J17" s="76"/>
      <c r="K17" s="76"/>
      <c r="L17" s="76"/>
      <c r="M17" s="76"/>
      <c r="N17" s="76"/>
      <c r="O17" s="76"/>
      <c r="P17" s="76"/>
      <c r="Q17" s="76"/>
      <c r="R17" s="76"/>
      <c r="S17" s="76"/>
      <c r="T17" s="76"/>
    </row>
    <row r="18" spans="1:20" ht="15">
      <c r="A18" s="76"/>
      <c r="B18" s="85"/>
      <c r="C18" s="76"/>
      <c r="D18" s="76"/>
      <c r="E18" s="76"/>
      <c r="F18" s="76"/>
      <c r="G18" s="76"/>
      <c r="H18" s="76"/>
      <c r="I18" s="76"/>
      <c r="J18" s="76"/>
      <c r="K18" s="76"/>
      <c r="L18" s="76"/>
      <c r="M18" s="76"/>
      <c r="N18" s="76"/>
      <c r="O18" s="76"/>
      <c r="P18" s="76"/>
      <c r="Q18" s="76"/>
      <c r="R18" s="76"/>
      <c r="S18" s="76"/>
      <c r="T18" s="76"/>
    </row>
    <row r="19" spans="1:20">
      <c r="A19" s="76"/>
      <c r="D19" s="76"/>
      <c r="E19" s="76"/>
      <c r="F19" s="76"/>
      <c r="G19" s="76"/>
      <c r="H19" s="76"/>
      <c r="I19" s="76"/>
      <c r="J19" s="76"/>
      <c r="K19" s="76"/>
      <c r="L19" s="76"/>
      <c r="M19" s="76"/>
      <c r="N19" s="76"/>
      <c r="O19" s="76"/>
      <c r="P19" s="76"/>
      <c r="Q19" s="76"/>
      <c r="R19" s="76"/>
      <c r="S19" s="76"/>
      <c r="T19" s="76"/>
    </row>
    <row r="20" spans="1:20">
      <c r="A20" s="76"/>
      <c r="B20" s="76"/>
      <c r="C20" s="76"/>
      <c r="D20" s="76"/>
      <c r="E20" s="76"/>
      <c r="F20" s="76"/>
      <c r="G20" s="76"/>
      <c r="H20" s="76"/>
      <c r="I20" s="76"/>
      <c r="J20" s="76"/>
      <c r="K20" s="76"/>
      <c r="L20" s="76"/>
      <c r="M20" s="76"/>
      <c r="N20" s="76"/>
      <c r="O20" s="76"/>
      <c r="P20" s="76"/>
      <c r="Q20" s="76"/>
      <c r="R20" s="76"/>
      <c r="S20" s="76"/>
      <c r="T20" s="76"/>
    </row>
    <row r="21" spans="1:20">
      <c r="A21" s="76"/>
      <c r="B21" s="76"/>
      <c r="C21" s="76"/>
      <c r="D21" s="76"/>
      <c r="E21" s="76"/>
      <c r="F21" s="76"/>
      <c r="G21" s="76"/>
      <c r="H21" s="76"/>
      <c r="I21" s="76"/>
      <c r="J21" s="76"/>
      <c r="K21" s="76"/>
      <c r="L21" s="76"/>
      <c r="M21" s="76"/>
      <c r="N21" s="76"/>
      <c r="O21" s="76"/>
      <c r="P21" s="76"/>
      <c r="Q21" s="76"/>
      <c r="R21" s="76"/>
      <c r="S21" s="76"/>
      <c r="T21" s="76"/>
    </row>
    <row r="22" spans="1:20">
      <c r="A22" s="76"/>
      <c r="B22" s="76"/>
      <c r="C22" s="76"/>
      <c r="D22" s="76"/>
      <c r="E22" s="76"/>
      <c r="F22" s="76"/>
      <c r="G22" s="76"/>
      <c r="H22" s="76"/>
      <c r="I22" s="76"/>
      <c r="J22" s="76"/>
      <c r="K22" s="76"/>
      <c r="L22" s="76"/>
      <c r="M22" s="76"/>
      <c r="N22" s="76"/>
      <c r="O22" s="76"/>
      <c r="P22" s="76"/>
      <c r="Q22" s="76"/>
      <c r="R22" s="76"/>
      <c r="S22" s="76"/>
      <c r="T22" s="76"/>
    </row>
    <row r="23" spans="1:20">
      <c r="A23" s="76"/>
      <c r="B23" s="76"/>
      <c r="C23" s="76"/>
      <c r="D23" s="76"/>
      <c r="E23" s="76"/>
      <c r="F23" s="76"/>
      <c r="G23" s="76"/>
      <c r="H23" s="76"/>
      <c r="I23" s="76"/>
      <c r="J23" s="76"/>
      <c r="K23" s="76"/>
      <c r="L23" s="76"/>
      <c r="M23" s="76"/>
      <c r="N23" s="76"/>
      <c r="O23" s="76"/>
      <c r="P23" s="76"/>
      <c r="Q23" s="76"/>
      <c r="R23" s="76"/>
      <c r="S23" s="76"/>
      <c r="T23" s="76"/>
    </row>
    <row r="24" spans="1:20">
      <c r="A24" s="76"/>
      <c r="B24" s="76"/>
      <c r="C24" s="76"/>
      <c r="D24" s="76"/>
      <c r="E24" s="76"/>
      <c r="F24" s="76"/>
      <c r="G24" s="76"/>
      <c r="H24" s="76"/>
      <c r="I24" s="76"/>
      <c r="J24" s="76"/>
      <c r="K24" s="76"/>
      <c r="L24" s="76"/>
      <c r="M24" s="76"/>
      <c r="N24" s="76"/>
      <c r="O24" s="76"/>
      <c r="P24" s="76"/>
      <c r="Q24" s="76"/>
      <c r="R24" s="76"/>
      <c r="S24" s="76"/>
      <c r="T24" s="76"/>
    </row>
    <row r="25" spans="1:20">
      <c r="A25" s="76"/>
      <c r="B25" s="76"/>
      <c r="C25" s="76"/>
      <c r="D25" s="76"/>
      <c r="E25" s="76"/>
      <c r="F25" s="76"/>
      <c r="G25" s="76"/>
      <c r="H25" s="76"/>
      <c r="I25" s="76"/>
      <c r="J25" s="76"/>
      <c r="K25" s="76"/>
      <c r="L25" s="76"/>
      <c r="M25" s="76"/>
      <c r="N25" s="76"/>
      <c r="O25" s="76"/>
      <c r="P25" s="76"/>
      <c r="Q25" s="76"/>
      <c r="R25" s="76"/>
      <c r="S25" s="76"/>
      <c r="T25" s="76"/>
    </row>
    <row r="26" spans="1:20">
      <c r="A26" s="76"/>
      <c r="B26" s="76"/>
      <c r="C26" s="76"/>
      <c r="D26" s="76"/>
      <c r="E26" s="76"/>
      <c r="F26" s="76"/>
      <c r="G26" s="76"/>
      <c r="H26" s="76"/>
      <c r="I26" s="76"/>
      <c r="J26" s="76"/>
      <c r="K26" s="76"/>
      <c r="L26" s="76"/>
      <c r="M26" s="76"/>
      <c r="N26" s="76"/>
      <c r="O26" s="76"/>
      <c r="P26" s="76"/>
      <c r="Q26" s="76"/>
      <c r="R26" s="76"/>
      <c r="S26" s="76"/>
      <c r="T26" s="76"/>
    </row>
    <row r="27" spans="1:20">
      <c r="A27" s="76"/>
      <c r="B27" s="76"/>
      <c r="C27" s="76"/>
      <c r="D27" s="76"/>
      <c r="E27" s="76"/>
      <c r="F27" s="76"/>
      <c r="G27" s="76"/>
      <c r="H27" s="76"/>
      <c r="I27" s="76"/>
      <c r="J27" s="76"/>
      <c r="K27" s="76"/>
      <c r="L27" s="76"/>
      <c r="M27" s="76"/>
      <c r="N27" s="76"/>
      <c r="O27" s="76"/>
      <c r="P27" s="76"/>
      <c r="Q27" s="76"/>
      <c r="R27" s="76"/>
      <c r="S27" s="76"/>
      <c r="T27" s="76"/>
    </row>
    <row r="28" spans="1:20">
      <c r="A28" s="76"/>
      <c r="B28" s="76"/>
      <c r="C28" s="76"/>
      <c r="D28" s="76"/>
      <c r="E28" s="76"/>
      <c r="F28" s="76"/>
      <c r="G28" s="76"/>
      <c r="H28" s="76"/>
      <c r="I28" s="76"/>
      <c r="J28" s="76"/>
      <c r="K28" s="76"/>
      <c r="L28" s="76"/>
      <c r="M28" s="76"/>
      <c r="N28" s="76"/>
      <c r="O28" s="76"/>
      <c r="P28" s="76"/>
      <c r="Q28" s="76"/>
      <c r="R28" s="76"/>
      <c r="S28" s="76"/>
      <c r="T28" s="76"/>
    </row>
    <row r="29" spans="1:20">
      <c r="A29" s="76"/>
      <c r="B29" s="76"/>
      <c r="C29" s="76"/>
      <c r="D29" s="76"/>
      <c r="E29" s="76"/>
      <c r="F29" s="76"/>
      <c r="G29" s="76"/>
      <c r="H29" s="76"/>
      <c r="I29" s="76"/>
      <c r="J29" s="76"/>
      <c r="K29" s="76"/>
      <c r="L29" s="76"/>
      <c r="M29" s="76"/>
      <c r="N29" s="76"/>
      <c r="O29" s="76"/>
      <c r="P29" s="76"/>
      <c r="Q29" s="76"/>
      <c r="R29" s="76"/>
      <c r="S29" s="76"/>
      <c r="T29" s="76"/>
    </row>
    <row r="30" spans="1:20">
      <c r="A30" s="76"/>
      <c r="B30" s="76"/>
      <c r="C30" s="76"/>
      <c r="D30" s="76"/>
      <c r="E30" s="76"/>
      <c r="F30" s="76"/>
      <c r="G30" s="76"/>
      <c r="H30" s="76"/>
      <c r="I30" s="76"/>
      <c r="J30" s="76"/>
      <c r="K30" s="76"/>
      <c r="L30" s="76"/>
      <c r="M30" s="76"/>
      <c r="N30" s="76"/>
      <c r="O30" s="76"/>
      <c r="P30" s="76"/>
      <c r="Q30" s="76"/>
      <c r="R30" s="76"/>
      <c r="S30" s="76"/>
      <c r="T30" s="76"/>
    </row>
    <row r="31" spans="1:20">
      <c r="A31" s="76"/>
      <c r="B31" s="76"/>
      <c r="C31" s="76"/>
      <c r="D31" s="76"/>
      <c r="E31" s="76"/>
      <c r="F31" s="76"/>
      <c r="G31" s="76"/>
      <c r="H31" s="76"/>
      <c r="I31" s="76"/>
      <c r="J31" s="76"/>
      <c r="K31" s="76"/>
      <c r="L31" s="76"/>
      <c r="M31" s="76"/>
      <c r="N31" s="76"/>
      <c r="O31" s="76"/>
      <c r="P31" s="76"/>
      <c r="Q31" s="76"/>
      <c r="R31" s="76"/>
      <c r="S31" s="76"/>
      <c r="T31" s="76"/>
    </row>
    <row r="32" spans="1:20">
      <c r="A32" s="76"/>
      <c r="B32" s="76"/>
      <c r="C32" s="76"/>
      <c r="D32" s="76"/>
      <c r="E32" s="76"/>
      <c r="F32" s="76"/>
      <c r="G32" s="76"/>
      <c r="H32" s="76"/>
      <c r="I32" s="76"/>
      <c r="J32" s="76"/>
      <c r="K32" s="76"/>
      <c r="L32" s="76"/>
      <c r="M32" s="76"/>
      <c r="N32" s="76"/>
      <c r="O32" s="76"/>
      <c r="P32" s="76"/>
      <c r="Q32" s="76"/>
      <c r="R32" s="76"/>
      <c r="S32" s="76"/>
      <c r="T32" s="76"/>
    </row>
    <row r="33" spans="1:20">
      <c r="A33" s="76"/>
      <c r="B33" s="76"/>
      <c r="C33" s="76"/>
      <c r="D33" s="76"/>
      <c r="E33" s="76"/>
      <c r="F33" s="76"/>
      <c r="G33" s="76"/>
      <c r="H33" s="76"/>
      <c r="I33" s="76"/>
      <c r="J33" s="76"/>
      <c r="K33" s="76"/>
      <c r="L33" s="76"/>
      <c r="M33" s="76"/>
      <c r="N33" s="76"/>
      <c r="O33" s="76"/>
      <c r="P33" s="76"/>
      <c r="Q33" s="76"/>
      <c r="R33" s="76"/>
      <c r="S33" s="76"/>
      <c r="T33" s="76"/>
    </row>
    <row r="34" spans="1:20">
      <c r="A34" s="76"/>
      <c r="B34" s="76"/>
      <c r="C34" s="76"/>
      <c r="D34" s="76"/>
      <c r="E34" s="76"/>
      <c r="F34" s="76"/>
      <c r="G34" s="76"/>
      <c r="H34" s="76"/>
      <c r="I34" s="76"/>
      <c r="J34" s="76"/>
      <c r="K34" s="76"/>
      <c r="L34" s="76"/>
      <c r="M34" s="76"/>
      <c r="N34" s="76"/>
      <c r="O34" s="76"/>
      <c r="P34" s="76"/>
      <c r="Q34" s="76"/>
      <c r="R34" s="76"/>
      <c r="S34" s="76"/>
      <c r="T34" s="76"/>
    </row>
    <row r="35" spans="1:20">
      <c r="A35" s="76"/>
      <c r="B35" s="76"/>
      <c r="C35" s="76"/>
      <c r="D35" s="76"/>
      <c r="E35" s="76"/>
      <c r="F35" s="76"/>
      <c r="G35" s="76"/>
      <c r="H35" s="76"/>
      <c r="I35" s="76"/>
      <c r="J35" s="76"/>
      <c r="K35" s="76"/>
      <c r="L35" s="76"/>
      <c r="M35" s="76"/>
      <c r="N35" s="76"/>
      <c r="O35" s="76"/>
      <c r="P35" s="76"/>
      <c r="Q35" s="76"/>
      <c r="R35" s="76"/>
      <c r="S35" s="76"/>
      <c r="T35" s="76"/>
    </row>
    <row r="36" spans="1:20">
      <c r="A36" s="76"/>
      <c r="B36" s="76"/>
      <c r="C36" s="76"/>
      <c r="D36" s="76"/>
      <c r="E36" s="76"/>
      <c r="F36" s="76"/>
      <c r="G36" s="76"/>
      <c r="H36" s="76"/>
      <c r="I36" s="76"/>
      <c r="J36" s="76"/>
      <c r="K36" s="76"/>
      <c r="L36" s="76"/>
      <c r="M36" s="76"/>
      <c r="N36" s="76"/>
      <c r="O36" s="76"/>
      <c r="P36" s="76"/>
      <c r="Q36" s="76"/>
      <c r="R36" s="76"/>
      <c r="S36" s="76"/>
      <c r="T36" s="76"/>
    </row>
    <row r="37" spans="1:20">
      <c r="A37" s="76"/>
      <c r="B37" s="76"/>
      <c r="C37" s="76"/>
      <c r="D37" s="76"/>
      <c r="E37" s="76"/>
      <c r="F37" s="76"/>
      <c r="G37" s="76"/>
      <c r="H37" s="76"/>
      <c r="I37" s="76"/>
      <c r="J37" s="76"/>
      <c r="K37" s="76"/>
      <c r="L37" s="76"/>
      <c r="M37" s="76"/>
      <c r="N37" s="76"/>
      <c r="O37" s="76"/>
      <c r="P37" s="76"/>
      <c r="Q37" s="76"/>
      <c r="R37" s="76"/>
      <c r="S37" s="76"/>
      <c r="T37" s="76"/>
    </row>
    <row r="38" spans="1:20">
      <c r="A38" s="76"/>
      <c r="B38" s="76"/>
      <c r="C38" s="76"/>
      <c r="D38" s="76"/>
      <c r="E38" s="76"/>
      <c r="F38" s="76"/>
      <c r="G38" s="76"/>
      <c r="H38" s="76"/>
      <c r="I38" s="76"/>
      <c r="J38" s="76"/>
      <c r="K38" s="76"/>
      <c r="L38" s="76"/>
      <c r="M38" s="76"/>
      <c r="N38" s="76"/>
      <c r="O38" s="76"/>
      <c r="P38" s="76"/>
      <c r="Q38" s="76"/>
      <c r="R38" s="76"/>
      <c r="S38" s="76"/>
      <c r="T38" s="76"/>
    </row>
    <row r="39" spans="1:20">
      <c r="A39" s="76"/>
      <c r="B39" s="76"/>
      <c r="C39" s="76"/>
      <c r="D39" s="76"/>
      <c r="E39" s="76"/>
      <c r="F39" s="76"/>
      <c r="G39" s="76"/>
      <c r="H39" s="76"/>
      <c r="I39" s="76"/>
      <c r="J39" s="76"/>
      <c r="K39" s="76"/>
      <c r="L39" s="76"/>
      <c r="M39" s="76"/>
      <c r="N39" s="76"/>
      <c r="O39" s="76"/>
      <c r="P39" s="76"/>
      <c r="Q39" s="76"/>
      <c r="R39" s="76"/>
      <c r="S39" s="76"/>
      <c r="T39" s="76"/>
    </row>
    <row r="40" spans="1:20">
      <c r="A40" s="76"/>
      <c r="B40" s="76"/>
      <c r="C40" s="76"/>
      <c r="D40" s="76"/>
      <c r="E40" s="76"/>
      <c r="F40" s="76"/>
      <c r="G40" s="76"/>
      <c r="H40" s="76"/>
      <c r="I40" s="76"/>
      <c r="J40" s="76"/>
      <c r="K40" s="76"/>
      <c r="L40" s="76"/>
      <c r="M40" s="76"/>
      <c r="N40" s="76"/>
      <c r="O40" s="76"/>
      <c r="P40" s="76"/>
      <c r="Q40" s="76"/>
      <c r="R40" s="76"/>
      <c r="S40" s="76"/>
      <c r="T40" s="76"/>
    </row>
    <row r="41" spans="1:20">
      <c r="A41" s="76"/>
      <c r="B41" s="76"/>
      <c r="C41" s="76"/>
      <c r="D41" s="76"/>
      <c r="E41" s="76"/>
      <c r="F41" s="76"/>
      <c r="G41" s="76"/>
      <c r="H41" s="76"/>
      <c r="I41" s="76"/>
      <c r="J41" s="76"/>
      <c r="K41" s="76"/>
      <c r="L41" s="76"/>
      <c r="M41" s="76"/>
      <c r="N41" s="76"/>
      <c r="O41" s="76"/>
      <c r="P41" s="76"/>
      <c r="Q41" s="76"/>
      <c r="R41" s="76"/>
      <c r="S41" s="76"/>
      <c r="T41" s="76"/>
    </row>
    <row r="42" spans="1:20">
      <c r="A42" s="76"/>
      <c r="B42" s="76"/>
      <c r="C42" s="76"/>
      <c r="D42" s="76"/>
      <c r="E42" s="76"/>
      <c r="F42" s="76"/>
      <c r="G42" s="76"/>
      <c r="H42" s="76"/>
      <c r="I42" s="76"/>
      <c r="J42" s="76"/>
      <c r="K42" s="76"/>
      <c r="L42" s="76"/>
      <c r="M42" s="76"/>
      <c r="N42" s="76"/>
      <c r="O42" s="76"/>
      <c r="P42" s="76"/>
      <c r="Q42" s="76"/>
      <c r="R42" s="76"/>
      <c r="S42" s="76"/>
      <c r="T42" s="76"/>
    </row>
    <row r="43" spans="1:20">
      <c r="A43" s="76"/>
      <c r="B43" s="76"/>
      <c r="C43" s="76"/>
      <c r="D43" s="76"/>
      <c r="E43" s="76"/>
      <c r="F43" s="76"/>
      <c r="G43" s="76"/>
      <c r="H43" s="76"/>
      <c r="I43" s="76"/>
      <c r="J43" s="76"/>
      <c r="K43" s="76"/>
      <c r="L43" s="76"/>
      <c r="M43" s="76"/>
      <c r="N43" s="76"/>
      <c r="O43" s="76"/>
      <c r="P43" s="76"/>
      <c r="Q43" s="76"/>
      <c r="R43" s="76"/>
      <c r="S43" s="76"/>
      <c r="T43" s="76"/>
    </row>
    <row r="44" spans="1:20">
      <c r="A44" s="76"/>
      <c r="B44" s="76"/>
      <c r="C44" s="76"/>
      <c r="D44" s="76"/>
      <c r="E44" s="76"/>
      <c r="F44" s="76"/>
      <c r="G44" s="76"/>
      <c r="H44" s="76"/>
      <c r="I44" s="76"/>
      <c r="J44" s="76"/>
      <c r="K44" s="76"/>
      <c r="L44" s="76"/>
      <c r="M44" s="76"/>
      <c r="N44" s="76"/>
      <c r="O44" s="76"/>
      <c r="P44" s="76"/>
      <c r="Q44" s="76"/>
      <c r="R44" s="76"/>
      <c r="S44" s="76"/>
      <c r="T44" s="76"/>
    </row>
    <row r="45" spans="1:20">
      <c r="A45" s="76"/>
      <c r="B45" s="76"/>
      <c r="C45" s="76"/>
      <c r="D45" s="76"/>
      <c r="E45" s="76"/>
      <c r="F45" s="76"/>
      <c r="G45" s="76"/>
      <c r="H45" s="76"/>
      <c r="I45" s="76"/>
      <c r="J45" s="76"/>
      <c r="K45" s="76"/>
      <c r="L45" s="76"/>
      <c r="M45" s="76"/>
      <c r="N45" s="76"/>
      <c r="O45" s="76"/>
      <c r="P45" s="76"/>
      <c r="Q45" s="76"/>
      <c r="R45" s="76"/>
      <c r="S45" s="76"/>
      <c r="T45" s="76"/>
    </row>
    <row r="46" spans="1:20">
      <c r="A46" s="76"/>
      <c r="B46" s="76"/>
      <c r="C46" s="76"/>
      <c r="D46" s="76"/>
      <c r="E46" s="76"/>
      <c r="F46" s="76"/>
      <c r="G46" s="76"/>
      <c r="H46" s="76"/>
      <c r="I46" s="76"/>
      <c r="J46" s="76"/>
      <c r="K46" s="76"/>
      <c r="L46" s="76"/>
      <c r="M46" s="76"/>
      <c r="N46" s="76"/>
      <c r="O46" s="76"/>
      <c r="P46" s="76"/>
      <c r="Q46" s="76"/>
      <c r="R46" s="76"/>
      <c r="S46" s="76"/>
      <c r="T46" s="76"/>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2:AC925"/>
  <sheetViews>
    <sheetView zoomScale="80" zoomScaleNormal="80" workbookViewId="0"/>
  </sheetViews>
  <sheetFormatPr defaultColWidth="8.5" defaultRowHeight="15.6"/>
  <cols>
    <col min="1" max="1" width="4" customWidth="1"/>
    <col min="2" max="2" width="18.59765625" customWidth="1"/>
    <col min="3" max="3" width="16.69921875" customWidth="1"/>
    <col min="4" max="5" width="12.296875" bestFit="1" customWidth="1"/>
    <col min="6" max="6" width="10.796875" bestFit="1" customWidth="1"/>
    <col min="7" max="7" width="11.296875" customWidth="1"/>
    <col min="8" max="9" width="10.69921875" customWidth="1"/>
    <col min="10" max="10" width="11.09765625" customWidth="1"/>
    <col min="11" max="11" width="11.5" customWidth="1"/>
    <col min="12" max="12" width="11.09765625" customWidth="1"/>
    <col min="13" max="13" width="12.09765625" customWidth="1"/>
    <col min="14" max="14" width="11.09765625" customWidth="1"/>
    <col min="15" max="15" width="10" customWidth="1"/>
    <col min="16" max="16" width="12.796875" customWidth="1"/>
    <col min="17" max="27" width="11.5" customWidth="1"/>
    <col min="28" max="28" width="10.796875" customWidth="1"/>
    <col min="29" max="31" width="11" customWidth="1"/>
  </cols>
  <sheetData>
    <row r="2" spans="1:20" ht="18">
      <c r="B2" s="10" t="str">
        <f>Introduction!B2</f>
        <v>LightCounting Ethernet Transceivers Forecast</v>
      </c>
    </row>
    <row r="3" spans="1:20" s="1" customFormat="1">
      <c r="A3" s="9"/>
      <c r="B3" s="11" t="str">
        <f>Introduction!B3</f>
        <v>September 2023 High Speed Ethernet Optics report - SAMPLE 2023</v>
      </c>
      <c r="F3" s="13"/>
      <c r="G3" s="2"/>
      <c r="H3" s="2"/>
      <c r="I3" s="2"/>
      <c r="J3" s="2"/>
      <c r="K3" s="2"/>
      <c r="L3" s="2"/>
      <c r="M3" s="2"/>
      <c r="N3" s="2"/>
      <c r="O3" s="2"/>
      <c r="P3" s="2"/>
      <c r="Q3" s="2"/>
      <c r="R3" s="2"/>
      <c r="S3" s="2"/>
      <c r="T3" s="2"/>
    </row>
    <row r="4" spans="1:20" s="1" customFormat="1" ht="21">
      <c r="A4" s="9"/>
      <c r="B4" s="12" t="s">
        <v>421</v>
      </c>
      <c r="F4" s="13"/>
      <c r="G4" s="2"/>
      <c r="H4" s="2"/>
      <c r="I4" s="2"/>
      <c r="J4" s="2"/>
      <c r="K4" s="2"/>
      <c r="L4" s="2"/>
      <c r="M4" s="2"/>
      <c r="N4" s="2"/>
      <c r="O4" s="2"/>
      <c r="P4" s="2"/>
      <c r="Q4" s="2"/>
      <c r="R4" s="2"/>
      <c r="S4" s="2"/>
      <c r="T4" s="2"/>
    </row>
    <row r="5" spans="1:20" s="1" customFormat="1">
      <c r="A5" s="9"/>
      <c r="B5" s="11"/>
      <c r="F5" s="13"/>
      <c r="G5" s="2"/>
      <c r="H5" s="2"/>
      <c r="I5" s="2"/>
      <c r="J5" s="2"/>
      <c r="K5" s="2"/>
      <c r="L5" s="2"/>
      <c r="M5" s="2"/>
      <c r="N5" s="2"/>
      <c r="O5" s="2"/>
      <c r="P5" s="2"/>
      <c r="Q5" s="2"/>
      <c r="R5" s="2"/>
      <c r="S5" s="2"/>
      <c r="T5" s="2"/>
    </row>
    <row r="6" spans="1:20" s="1" customFormat="1" ht="14.4">
      <c r="A6" s="9"/>
      <c r="B6" s="145" t="s">
        <v>321</v>
      </c>
    </row>
    <row r="7" spans="1:20" s="1" customFormat="1" ht="14.4">
      <c r="A7" s="9"/>
    </row>
    <row r="8" spans="1:20" s="1" customFormat="1" ht="14.4">
      <c r="A8" s="9"/>
    </row>
    <row r="9" spans="1:20" s="1" customFormat="1" ht="14.4">
      <c r="A9" s="9"/>
    </row>
    <row r="10" spans="1:20" s="1" customFormat="1" ht="14.4">
      <c r="A10" s="9"/>
    </row>
    <row r="11" spans="1:20" s="1" customFormat="1" ht="14.4">
      <c r="A11" s="9"/>
    </row>
    <row r="12" spans="1:20" s="1" customFormat="1" ht="14.4">
      <c r="A12" s="9"/>
    </row>
    <row r="13" spans="1:20" s="1" customFormat="1" ht="14.4">
      <c r="A13" s="9"/>
    </row>
    <row r="14" spans="1:20" s="1" customFormat="1" ht="14.4">
      <c r="A14" s="9"/>
    </row>
    <row r="15" spans="1:20" s="1" customFormat="1" ht="14.4">
      <c r="A15" s="9"/>
    </row>
    <row r="16" spans="1:20" s="1" customFormat="1" ht="14.4">
      <c r="A16" s="9"/>
    </row>
    <row r="17" spans="1:22" s="1" customFormat="1" ht="14.4">
      <c r="A17" s="9"/>
    </row>
    <row r="18" spans="1:22" s="1" customFormat="1" ht="14.4">
      <c r="A18" s="9"/>
    </row>
    <row r="19" spans="1:22" s="1" customFormat="1" ht="14.4">
      <c r="A19" s="9"/>
    </row>
    <row r="20" spans="1:22" s="1" customFormat="1" ht="14.4">
      <c r="A20" s="9"/>
    </row>
    <row r="21" spans="1:22" s="1" customFormat="1" ht="14.4">
      <c r="A21" s="9"/>
    </row>
    <row r="22" spans="1:22" s="1" customFormat="1" ht="14.4">
      <c r="A22" s="9"/>
    </row>
    <row r="23" spans="1:22" s="1" customFormat="1" ht="14.4">
      <c r="A23" s="9"/>
    </row>
    <row r="24" spans="1:22" s="1" customFormat="1" ht="14.4">
      <c r="A24" s="9"/>
    </row>
    <row r="25" spans="1:22" s="1" customFormat="1" ht="14.4">
      <c r="A25" s="9"/>
      <c r="C25" s="1">
        <v>2011</v>
      </c>
      <c r="D25" s="1">
        <v>2012</v>
      </c>
      <c r="E25" s="1">
        <v>2013</v>
      </c>
      <c r="F25" s="1">
        <v>2014</v>
      </c>
      <c r="G25" s="1">
        <v>2015</v>
      </c>
      <c r="H25" s="1">
        <v>2016</v>
      </c>
      <c r="I25" s="1">
        <v>2017</v>
      </c>
      <c r="J25" s="1">
        <v>2018</v>
      </c>
      <c r="K25" s="1">
        <v>2019</v>
      </c>
      <c r="L25" s="1">
        <v>2020</v>
      </c>
      <c r="M25" s="1">
        <v>2021</v>
      </c>
      <c r="N25" s="1">
        <v>2022</v>
      </c>
      <c r="O25" s="1">
        <v>2023</v>
      </c>
      <c r="P25" s="1">
        <v>2024</v>
      </c>
      <c r="Q25" s="1">
        <v>2025</v>
      </c>
      <c r="R25" s="1">
        <v>2026</v>
      </c>
      <c r="S25" s="1">
        <v>2027</v>
      </c>
      <c r="T25" s="1">
        <v>2028</v>
      </c>
    </row>
    <row r="26" spans="1:22" s="1" customFormat="1" ht="14.4">
      <c r="A26" s="9"/>
      <c r="B26" s="1" t="s">
        <v>318</v>
      </c>
      <c r="J26" s="34"/>
      <c r="K26" s="34"/>
      <c r="L26" s="34"/>
      <c r="M26" s="34"/>
      <c r="N26" s="34"/>
      <c r="O26" s="34"/>
      <c r="P26" s="34"/>
      <c r="Q26" s="34"/>
      <c r="R26" s="34"/>
      <c r="S26" s="34"/>
      <c r="T26" s="34"/>
      <c r="U26" s="34"/>
      <c r="V26" s="34"/>
    </row>
    <row r="27" spans="1:22" s="1" customFormat="1" ht="14.4">
      <c r="A27" s="9"/>
      <c r="B27" s="1" t="s">
        <v>319</v>
      </c>
      <c r="C27" s="71">
        <v>0.11155867362673555</v>
      </c>
      <c r="D27" s="71">
        <v>0.16943212271527419</v>
      </c>
      <c r="E27" s="71">
        <v>0.37019519089486597</v>
      </c>
      <c r="F27" s="71">
        <v>0.29229295712124115</v>
      </c>
      <c r="G27" s="71">
        <v>0.12089184752744497</v>
      </c>
      <c r="H27" s="71">
        <v>0.37252656186219735</v>
      </c>
      <c r="I27" s="71"/>
      <c r="J27" s="71"/>
      <c r="K27" s="71"/>
      <c r="L27" s="71"/>
      <c r="M27" s="71"/>
      <c r="N27" s="71"/>
      <c r="O27" s="71"/>
      <c r="P27" s="71"/>
      <c r="Q27" s="71"/>
      <c r="R27" s="71"/>
      <c r="S27" s="71"/>
      <c r="T27" s="71"/>
      <c r="U27" s="71"/>
      <c r="V27" s="71"/>
    </row>
    <row r="28" spans="1:22" s="1" customFormat="1" ht="14.4">
      <c r="A28" s="9"/>
    </row>
    <row r="29" spans="1:22" s="1" customFormat="1" ht="14.4">
      <c r="A29" s="9"/>
    </row>
    <row r="30" spans="1:22" s="1" customFormat="1" ht="14.4">
      <c r="A30" s="9"/>
      <c r="B30" s="145" t="s">
        <v>320</v>
      </c>
    </row>
    <row r="31" spans="1:22" s="1" customFormat="1" ht="14.4">
      <c r="A31" s="9"/>
    </row>
    <row r="32" spans="1:22" s="1" customFormat="1" ht="14.4">
      <c r="A32" s="9"/>
    </row>
    <row r="33" spans="1:14" s="1" customFormat="1" ht="14.4">
      <c r="A33" s="9"/>
    </row>
    <row r="34" spans="1:14" s="1" customFormat="1" ht="14.4">
      <c r="A34" s="9"/>
    </row>
    <row r="35" spans="1:14" s="1" customFormat="1" ht="14.4">
      <c r="A35" s="9"/>
    </row>
    <row r="36" spans="1:14" s="1" customFormat="1" ht="14.4">
      <c r="A36" s="9"/>
    </row>
    <row r="37" spans="1:14" s="1" customFormat="1" ht="14.4">
      <c r="A37" s="9"/>
    </row>
    <row r="38" spans="1:14" s="1" customFormat="1" ht="14.4">
      <c r="A38" s="9"/>
    </row>
    <row r="39" spans="1:14" s="1" customFormat="1" ht="14.4">
      <c r="A39" s="9"/>
    </row>
    <row r="40" spans="1:14" s="1" customFormat="1" ht="14.4">
      <c r="A40" s="9"/>
    </row>
    <row r="41" spans="1:14" s="1" customFormat="1" ht="14.4">
      <c r="A41" s="9"/>
    </row>
    <row r="42" spans="1:14" s="1" customFormat="1" ht="14.4">
      <c r="A42" s="9"/>
    </row>
    <row r="43" spans="1:14" s="1" customFormat="1" ht="14.4">
      <c r="A43" s="9"/>
    </row>
    <row r="44" spans="1:14" s="1" customFormat="1" ht="14.4">
      <c r="A44" s="9"/>
    </row>
    <row r="45" spans="1:14" s="1" customFormat="1" ht="14.4">
      <c r="A45" s="9"/>
    </row>
    <row r="46" spans="1:14" s="1" customFormat="1" ht="14.4">
      <c r="A46" s="9"/>
    </row>
    <row r="47" spans="1:14" s="1" customFormat="1" ht="14.4">
      <c r="A47" s="9"/>
    </row>
    <row r="48" spans="1:14" s="1" customFormat="1" ht="14.4">
      <c r="A48" s="9"/>
      <c r="D48" s="1">
        <v>2018</v>
      </c>
      <c r="E48" s="1">
        <v>2019</v>
      </c>
      <c r="F48" s="1">
        <v>2020</v>
      </c>
      <c r="G48" s="1">
        <v>2021</v>
      </c>
      <c r="H48" s="1">
        <v>2022</v>
      </c>
      <c r="I48" s="1">
        <v>2023</v>
      </c>
      <c r="J48" s="1">
        <v>2024</v>
      </c>
      <c r="K48" s="1">
        <v>2025</v>
      </c>
      <c r="L48" s="1">
        <v>2026</v>
      </c>
      <c r="M48" s="1">
        <v>2027</v>
      </c>
      <c r="N48" s="1">
        <v>2028</v>
      </c>
    </row>
    <row r="49" spans="1:14" s="1" customFormat="1" ht="14.4">
      <c r="A49" s="9"/>
      <c r="B49" s="144" t="s">
        <v>21</v>
      </c>
      <c r="C49" s="144"/>
      <c r="D49" s="118">
        <v>1100000</v>
      </c>
      <c r="E49" s="118">
        <v>1700000</v>
      </c>
      <c r="F49" s="118">
        <v>1045000</v>
      </c>
      <c r="G49" s="118"/>
      <c r="H49" s="118"/>
      <c r="I49" s="118"/>
      <c r="J49" s="118"/>
      <c r="K49" s="118"/>
      <c r="L49" s="118"/>
      <c r="M49" s="118"/>
      <c r="N49" s="118"/>
    </row>
    <row r="50" spans="1:14" s="1" customFormat="1" ht="14.4">
      <c r="A50" s="9"/>
      <c r="B50" s="144" t="s">
        <v>22</v>
      </c>
      <c r="C50" s="144"/>
      <c r="D50" s="118">
        <v>500</v>
      </c>
      <c r="E50" s="118">
        <v>6072</v>
      </c>
      <c r="F50" s="118">
        <v>45781</v>
      </c>
      <c r="G50" s="118"/>
      <c r="H50" s="118"/>
      <c r="I50" s="118"/>
      <c r="J50" s="118"/>
      <c r="K50" s="118"/>
      <c r="L50" s="118"/>
      <c r="M50" s="118"/>
      <c r="N50" s="118"/>
    </row>
    <row r="51" spans="1:14" s="1" customFormat="1" ht="14.4">
      <c r="A51" s="9"/>
      <c r="B51" s="144" t="s">
        <v>23</v>
      </c>
      <c r="C51" s="144"/>
      <c r="D51" s="118">
        <v>1000</v>
      </c>
      <c r="E51" s="118">
        <v>2555</v>
      </c>
      <c r="F51" s="118">
        <v>13582</v>
      </c>
      <c r="G51" s="118"/>
      <c r="H51" s="118"/>
      <c r="I51" s="118"/>
      <c r="J51" s="118"/>
      <c r="K51" s="118"/>
      <c r="L51" s="118"/>
      <c r="M51" s="118"/>
      <c r="N51" s="118"/>
    </row>
    <row r="52" spans="1:14" s="1" customFormat="1" ht="14.4">
      <c r="A52" s="9"/>
      <c r="B52" s="144" t="s">
        <v>14</v>
      </c>
      <c r="C52" s="144"/>
      <c r="D52" s="118">
        <v>0</v>
      </c>
      <c r="E52" s="118">
        <v>0</v>
      </c>
      <c r="F52" s="118">
        <v>0</v>
      </c>
      <c r="G52" s="118"/>
      <c r="H52" s="118"/>
      <c r="I52" s="118"/>
      <c r="J52" s="118"/>
      <c r="K52" s="118"/>
      <c r="L52" s="118"/>
      <c r="M52" s="118"/>
      <c r="N52" s="118"/>
    </row>
    <row r="53" spans="1:14" s="1" customFormat="1" ht="14.4">
      <c r="A53" s="9"/>
      <c r="B53" s="144" t="s">
        <v>20</v>
      </c>
      <c r="C53" s="144"/>
      <c r="D53" s="118">
        <v>0</v>
      </c>
      <c r="E53" s="118">
        <v>0</v>
      </c>
      <c r="F53" s="118">
        <v>0</v>
      </c>
      <c r="G53" s="118"/>
      <c r="H53" s="118"/>
      <c r="I53" s="118"/>
      <c r="J53" s="118"/>
      <c r="K53" s="118"/>
      <c r="L53" s="118"/>
      <c r="M53" s="118"/>
      <c r="N53" s="118"/>
    </row>
    <row r="54" spans="1:14" s="1" customFormat="1" ht="14.4">
      <c r="A54" s="9"/>
      <c r="B54" s="144"/>
    </row>
    <row r="55" spans="1:14">
      <c r="B55" s="146" t="s">
        <v>322</v>
      </c>
    </row>
    <row r="56" spans="1:14">
      <c r="B56" s="115"/>
    </row>
    <row r="57" spans="1:14">
      <c r="B57" s="115"/>
    </row>
    <row r="58" spans="1:14">
      <c r="B58" s="115"/>
    </row>
    <row r="59" spans="1:14">
      <c r="B59" s="115"/>
    </row>
    <row r="60" spans="1:14">
      <c r="B60" s="115"/>
    </row>
    <row r="61" spans="1:14">
      <c r="B61" s="115"/>
    </row>
    <row r="62" spans="1:14">
      <c r="B62" s="115"/>
    </row>
    <row r="63" spans="1:14">
      <c r="B63" s="115"/>
    </row>
    <row r="64" spans="1:14">
      <c r="B64" s="115"/>
    </row>
    <row r="65" spans="2:13">
      <c r="B65" s="115"/>
    </row>
    <row r="66" spans="2:13">
      <c r="B66" s="115"/>
    </row>
    <row r="67" spans="2:13">
      <c r="B67" s="115"/>
    </row>
    <row r="68" spans="2:13">
      <c r="B68" s="115"/>
    </row>
    <row r="69" spans="2:13">
      <c r="B69" s="115"/>
    </row>
    <row r="70" spans="2:13">
      <c r="B70" s="115"/>
    </row>
    <row r="71" spans="2:13">
      <c r="B71" s="115"/>
    </row>
    <row r="72" spans="2:13">
      <c r="B72" s="1"/>
      <c r="C72" s="1">
        <v>2018</v>
      </c>
      <c r="D72" s="1">
        <v>2019</v>
      </c>
      <c r="E72" s="1">
        <v>2020</v>
      </c>
      <c r="F72" s="1">
        <v>2021</v>
      </c>
      <c r="G72" s="1">
        <v>2022</v>
      </c>
      <c r="H72" s="1">
        <v>2023</v>
      </c>
      <c r="I72" s="1">
        <v>2024</v>
      </c>
      <c r="J72" s="1">
        <v>2025</v>
      </c>
      <c r="K72" s="1">
        <v>2026</v>
      </c>
      <c r="L72" s="1">
        <v>2027</v>
      </c>
      <c r="M72" s="1">
        <v>2028</v>
      </c>
    </row>
    <row r="73" spans="2:13">
      <c r="B73" s="1" t="s">
        <v>125</v>
      </c>
      <c r="C73" s="147">
        <v>755.95800924265814</v>
      </c>
      <c r="D73" s="147">
        <v>372.46284784009134</v>
      </c>
      <c r="E73" s="147"/>
      <c r="F73" s="147"/>
      <c r="G73" s="147"/>
      <c r="H73" s="147"/>
      <c r="I73" s="147"/>
      <c r="J73" s="147"/>
      <c r="K73" s="147"/>
      <c r="L73" s="147"/>
      <c r="M73" s="147"/>
    </row>
    <row r="74" spans="2:13">
      <c r="B74" s="1" t="s">
        <v>127</v>
      </c>
      <c r="C74" s="147">
        <v>150.74228700860203</v>
      </c>
      <c r="D74" s="147">
        <v>173.88213389821485</v>
      </c>
      <c r="E74" s="147"/>
      <c r="F74" s="147"/>
      <c r="G74" s="147"/>
      <c r="H74" s="147"/>
      <c r="I74" s="147"/>
      <c r="J74" s="147"/>
      <c r="K74" s="147"/>
      <c r="L74" s="147"/>
      <c r="M74" s="147"/>
    </row>
    <row r="75" spans="2:13">
      <c r="B75" s="1" t="s">
        <v>129</v>
      </c>
      <c r="C75" s="147">
        <v>82.874897787949124</v>
      </c>
      <c r="D75" s="147">
        <v>86.986356712736111</v>
      </c>
      <c r="E75" s="147"/>
      <c r="F75" s="147"/>
      <c r="G75" s="147"/>
      <c r="H75" s="147"/>
      <c r="I75" s="147"/>
      <c r="J75" s="147"/>
      <c r="K75" s="147"/>
      <c r="L75" s="147"/>
      <c r="M75" s="147"/>
    </row>
    <row r="76" spans="2:13">
      <c r="B76" s="1" t="s">
        <v>126</v>
      </c>
      <c r="C76" s="147">
        <v>332.56136966908656</v>
      </c>
      <c r="D76" s="147">
        <v>326.06826018548787</v>
      </c>
      <c r="E76" s="147"/>
      <c r="F76" s="147"/>
      <c r="G76" s="147"/>
      <c r="H76" s="147"/>
      <c r="I76" s="147"/>
      <c r="J76" s="147"/>
      <c r="K76" s="147"/>
      <c r="L76" s="147"/>
      <c r="M76" s="147"/>
    </row>
    <row r="77" spans="2:13">
      <c r="B77" s="1" t="s">
        <v>128</v>
      </c>
      <c r="C77" s="147">
        <v>37.497691770029796</v>
      </c>
      <c r="D77" s="147">
        <v>48.890778643376123</v>
      </c>
      <c r="E77" s="147"/>
      <c r="F77" s="147"/>
      <c r="G77" s="147"/>
      <c r="H77" s="147"/>
      <c r="I77" s="147"/>
      <c r="J77" s="147"/>
      <c r="K77" s="147"/>
      <c r="L77" s="147"/>
      <c r="M77" s="147"/>
    </row>
    <row r="78" spans="2:13">
      <c r="B78" s="115"/>
    </row>
    <row r="79" spans="2:13">
      <c r="B79" s="115"/>
    </row>
    <row r="80" spans="2:13">
      <c r="B80" s="145" t="s">
        <v>323</v>
      </c>
    </row>
    <row r="81" spans="2:13">
      <c r="B81" s="115"/>
    </row>
    <row r="82" spans="2:13">
      <c r="B82" s="115"/>
    </row>
    <row r="83" spans="2:13">
      <c r="B83" s="115"/>
    </row>
    <row r="84" spans="2:13">
      <c r="B84" s="115"/>
    </row>
    <row r="85" spans="2:13">
      <c r="B85" s="115"/>
    </row>
    <row r="86" spans="2:13">
      <c r="B86" s="115"/>
    </row>
    <row r="87" spans="2:13">
      <c r="B87" s="115"/>
    </row>
    <row r="88" spans="2:13">
      <c r="B88" s="115"/>
    </row>
    <row r="89" spans="2:13">
      <c r="B89" s="115"/>
    </row>
    <row r="90" spans="2:13">
      <c r="B90" s="115"/>
    </row>
    <row r="91" spans="2:13">
      <c r="B91" s="115"/>
    </row>
    <row r="92" spans="2:13">
      <c r="B92" s="115"/>
    </row>
    <row r="93" spans="2:13">
      <c r="B93" s="115"/>
    </row>
    <row r="94" spans="2:13">
      <c r="B94" s="115"/>
    </row>
    <row r="95" spans="2:13">
      <c r="B95" s="115"/>
      <c r="C95" s="1">
        <v>2018</v>
      </c>
      <c r="D95" s="1">
        <v>2019</v>
      </c>
      <c r="E95" s="1">
        <v>2020</v>
      </c>
      <c r="F95" s="1">
        <v>2021</v>
      </c>
      <c r="G95" s="1">
        <v>2022</v>
      </c>
      <c r="H95" s="1">
        <v>2023</v>
      </c>
      <c r="I95" s="1">
        <v>2024</v>
      </c>
      <c r="J95" s="1">
        <v>2025</v>
      </c>
      <c r="K95" s="1">
        <v>2026</v>
      </c>
      <c r="L95" s="1">
        <v>2027</v>
      </c>
      <c r="M95" s="1">
        <v>2028</v>
      </c>
    </row>
    <row r="96" spans="2:13">
      <c r="B96" s="1" t="s">
        <v>325</v>
      </c>
      <c r="C96" s="147">
        <v>1359.6342554783257</v>
      </c>
      <c r="D96" s="147">
        <v>1008.2903772799064</v>
      </c>
      <c r="E96" s="147"/>
      <c r="F96" s="147"/>
      <c r="G96" s="147"/>
      <c r="H96" s="147"/>
      <c r="I96" s="147"/>
      <c r="J96" s="147"/>
      <c r="K96" s="147"/>
      <c r="L96" s="147"/>
      <c r="M96" s="147"/>
    </row>
    <row r="97" spans="2:14">
      <c r="B97" s="1" t="s">
        <v>305</v>
      </c>
      <c r="C97" s="147">
        <v>654.7803544436556</v>
      </c>
      <c r="D97" s="147">
        <v>599.72399335678938</v>
      </c>
      <c r="E97" s="147"/>
      <c r="F97" s="147"/>
      <c r="G97" s="147"/>
      <c r="H97" s="147"/>
      <c r="I97" s="147"/>
      <c r="J97" s="147"/>
      <c r="K97" s="147"/>
      <c r="L97" s="147"/>
      <c r="M97" s="147"/>
    </row>
    <row r="98" spans="2:14">
      <c r="B98" s="115"/>
    </row>
    <row r="99" spans="2:14">
      <c r="B99" s="115"/>
    </row>
    <row r="100" spans="2:14">
      <c r="B100" s="145" t="s">
        <v>419</v>
      </c>
      <c r="N100" s="145"/>
    </row>
    <row r="101" spans="2:14">
      <c r="B101" s="115"/>
    </row>
    <row r="102" spans="2:14">
      <c r="B102" s="115"/>
    </row>
    <row r="103" spans="2:14">
      <c r="B103" s="115"/>
    </row>
    <row r="104" spans="2:14">
      <c r="B104" s="115"/>
    </row>
    <row r="105" spans="2:14">
      <c r="B105" s="115"/>
    </row>
    <row r="106" spans="2:14">
      <c r="B106" s="115"/>
    </row>
    <row r="107" spans="2:14">
      <c r="B107" s="115"/>
    </row>
    <row r="108" spans="2:14">
      <c r="B108" s="115"/>
    </row>
    <row r="109" spans="2:14">
      <c r="B109" s="115"/>
    </row>
    <row r="110" spans="2:14">
      <c r="B110" s="115"/>
    </row>
    <row r="111" spans="2:14">
      <c r="B111" s="115"/>
    </row>
    <row r="112" spans="2:14">
      <c r="B112" s="115"/>
    </row>
    <row r="113" spans="2:11">
      <c r="B113" s="115"/>
    </row>
    <row r="114" spans="2:11">
      <c r="B114" s="115"/>
    </row>
    <row r="115" spans="2:11">
      <c r="B115" s="115"/>
    </row>
    <row r="116" spans="2:11">
      <c r="B116" s="115"/>
    </row>
    <row r="117" spans="2:11">
      <c r="B117" s="115"/>
    </row>
    <row r="118" spans="2:11">
      <c r="B118" s="115"/>
    </row>
    <row r="119" spans="2:11">
      <c r="B119" s="115"/>
    </row>
    <row r="120" spans="2:11">
      <c r="B120" s="115"/>
    </row>
    <row r="121" spans="2:11">
      <c r="B121" s="115"/>
    </row>
    <row r="122" spans="2:11">
      <c r="B122" s="148" t="e">
        <f>#REF!</f>
        <v>#REF!</v>
      </c>
      <c r="C122" s="99" t="s">
        <v>283</v>
      </c>
      <c r="D122" s="99" t="s">
        <v>327</v>
      </c>
      <c r="E122" s="150" t="s">
        <v>284</v>
      </c>
      <c r="F122" s="96"/>
    </row>
    <row r="123" spans="2:11">
      <c r="B123" s="101" t="s">
        <v>289</v>
      </c>
      <c r="C123" s="149">
        <v>33068.229785559284</v>
      </c>
      <c r="D123" s="101"/>
      <c r="E123" s="98"/>
      <c r="F123" s="102"/>
      <c r="G123" s="22"/>
      <c r="H123" s="22"/>
      <c r="J123" s="121"/>
    </row>
    <row r="124" spans="2:11">
      <c r="B124" s="102" t="s">
        <v>183</v>
      </c>
      <c r="C124" s="102">
        <v>32151.105024768582</v>
      </c>
      <c r="D124" s="121">
        <v>-917.12476079070302</v>
      </c>
      <c r="E124" s="102">
        <f>ABS(D124)</f>
        <v>917.12476079070302</v>
      </c>
      <c r="F124" s="102"/>
      <c r="G124" s="102"/>
      <c r="J124" s="102"/>
      <c r="K124" s="121"/>
    </row>
    <row r="125" spans="2:11">
      <c r="B125" s="102" t="s">
        <v>184</v>
      </c>
      <c r="C125" s="102">
        <v>32018.729123157063</v>
      </c>
      <c r="D125" s="121">
        <v>-132.37590161151866</v>
      </c>
      <c r="E125" s="102">
        <f t="shared" ref="E125:E129" si="0">ABS(D125)</f>
        <v>132.37590161151866</v>
      </c>
      <c r="F125" s="102"/>
      <c r="G125" s="102"/>
      <c r="J125" s="102"/>
      <c r="K125" s="121"/>
    </row>
    <row r="126" spans="2:11">
      <c r="B126" s="102" t="s">
        <v>185</v>
      </c>
      <c r="C126" s="102">
        <v>32018.729123157063</v>
      </c>
      <c r="D126" s="121">
        <v>2145.1158732737617</v>
      </c>
      <c r="E126" s="102">
        <f t="shared" si="0"/>
        <v>2145.1158732737617</v>
      </c>
      <c r="F126" s="102"/>
      <c r="G126" s="102"/>
      <c r="J126" s="102"/>
      <c r="K126" s="121"/>
    </row>
    <row r="127" spans="2:11">
      <c r="B127" s="102" t="s">
        <v>186</v>
      </c>
      <c r="C127" s="102">
        <v>34163.844996430824</v>
      </c>
      <c r="D127" s="121">
        <v>10486.109397068729</v>
      </c>
      <c r="E127" s="102">
        <f t="shared" si="0"/>
        <v>10486.109397068729</v>
      </c>
      <c r="F127" s="102"/>
      <c r="G127" s="102"/>
      <c r="J127" s="102"/>
      <c r="K127" s="121"/>
    </row>
    <row r="128" spans="2:11">
      <c r="B128" s="102" t="s">
        <v>187</v>
      </c>
      <c r="C128" s="102">
        <v>44649.954393499553</v>
      </c>
      <c r="D128" s="121">
        <v>376.89980575031973</v>
      </c>
      <c r="E128" s="102">
        <f t="shared" si="0"/>
        <v>376.89980575031973</v>
      </c>
      <c r="F128" s="102"/>
      <c r="G128" s="102"/>
      <c r="J128" s="102"/>
      <c r="K128" s="121"/>
    </row>
    <row r="129" spans="2:11">
      <c r="B129" s="77" t="s">
        <v>288</v>
      </c>
      <c r="C129" s="102">
        <v>45026.854199249872</v>
      </c>
      <c r="D129" s="121">
        <v>2.9875849352425394</v>
      </c>
      <c r="E129" s="102">
        <f t="shared" si="0"/>
        <v>2.9875849352425394</v>
      </c>
      <c r="F129" s="102"/>
      <c r="G129" s="102"/>
      <c r="J129" s="103"/>
      <c r="K129" s="121"/>
    </row>
    <row r="130" spans="2:11">
      <c r="B130" s="101" t="s">
        <v>326</v>
      </c>
      <c r="C130" s="100">
        <v>45029.841784185111</v>
      </c>
      <c r="D130" s="101"/>
      <c r="E130" s="101"/>
      <c r="F130" s="102"/>
      <c r="G130" s="121"/>
      <c r="H130" s="121"/>
      <c r="J130" s="102"/>
      <c r="K130" s="121"/>
    </row>
    <row r="131" spans="2:11">
      <c r="B131" s="77"/>
      <c r="C131" s="151"/>
      <c r="D131" s="103"/>
      <c r="E131" s="103"/>
      <c r="F131" s="152"/>
      <c r="J131" s="121"/>
    </row>
    <row r="132" spans="2:11">
      <c r="J132" s="121"/>
    </row>
    <row r="133" spans="2:11">
      <c r="B133" s="145" t="s">
        <v>328</v>
      </c>
    </row>
    <row r="151" spans="2:23">
      <c r="B151" s="116" t="s">
        <v>304</v>
      </c>
      <c r="C151" s="1">
        <v>2010</v>
      </c>
      <c r="D151" s="1">
        <v>2011</v>
      </c>
      <c r="E151" s="1">
        <v>2012</v>
      </c>
      <c r="F151" s="1">
        <v>2013</v>
      </c>
      <c r="G151" s="1">
        <v>2014</v>
      </c>
      <c r="H151" s="1">
        <v>2015</v>
      </c>
      <c r="I151" s="1">
        <v>2016</v>
      </c>
      <c r="J151" s="1">
        <v>2017</v>
      </c>
      <c r="K151" s="1">
        <v>2018</v>
      </c>
      <c r="L151" s="1">
        <v>2019</v>
      </c>
      <c r="M151" s="1">
        <v>2020</v>
      </c>
      <c r="N151" s="1">
        <v>2021</v>
      </c>
      <c r="O151" s="1">
        <v>2022</v>
      </c>
      <c r="P151" s="1">
        <v>2023</v>
      </c>
      <c r="Q151" s="1">
        <v>2024</v>
      </c>
      <c r="R151" s="1">
        <v>2025</v>
      </c>
      <c r="S151" s="1">
        <v>2026</v>
      </c>
      <c r="T151" s="1">
        <v>2027</v>
      </c>
      <c r="U151" s="1">
        <v>2028</v>
      </c>
      <c r="V151" s="1"/>
      <c r="W151" s="1"/>
    </row>
    <row r="152" spans="2:23">
      <c r="B152" s="1" t="s">
        <v>207</v>
      </c>
      <c r="C152" s="153">
        <v>13.39221498</v>
      </c>
      <c r="D152" s="153">
        <v>25.433806500000003</v>
      </c>
      <c r="E152" s="153"/>
      <c r="F152" s="153"/>
      <c r="G152" s="153"/>
      <c r="H152" s="153"/>
      <c r="I152" s="153"/>
      <c r="J152" s="153"/>
      <c r="K152" s="153"/>
      <c r="L152" s="153"/>
      <c r="M152" s="153"/>
      <c r="N152" s="153"/>
      <c r="O152" s="153"/>
      <c r="P152" s="153"/>
      <c r="Q152" s="153"/>
      <c r="R152" s="153"/>
      <c r="S152" s="153"/>
      <c r="T152" s="153"/>
      <c r="U152" s="153"/>
      <c r="V152" s="153"/>
      <c r="W152" s="153"/>
    </row>
    <row r="153" spans="2:23">
      <c r="B153" s="71" t="s">
        <v>208</v>
      </c>
      <c r="C153" s="153">
        <v>26.784429960000001</v>
      </c>
      <c r="D153" s="153">
        <v>52.21823646</v>
      </c>
      <c r="E153" s="153"/>
      <c r="F153" s="153"/>
      <c r="G153" s="153"/>
      <c r="H153" s="153"/>
      <c r="I153" s="153"/>
      <c r="J153" s="153"/>
      <c r="K153" s="153"/>
      <c r="L153" s="153"/>
      <c r="M153" s="153"/>
      <c r="N153" s="153"/>
      <c r="O153" s="153"/>
      <c r="P153" s="153"/>
      <c r="Q153" s="153"/>
      <c r="R153" s="153"/>
      <c r="S153" s="153"/>
      <c r="T153" s="153"/>
      <c r="U153" s="153"/>
    </row>
    <row r="154" spans="2:23">
      <c r="B154" s="1" t="s">
        <v>209</v>
      </c>
      <c r="C154" s="1"/>
      <c r="D154" s="134">
        <v>0.94957430634077222</v>
      </c>
      <c r="E154" s="134"/>
      <c r="F154" s="134"/>
      <c r="G154" s="134"/>
      <c r="H154" s="134"/>
      <c r="I154" s="134"/>
      <c r="J154" s="134"/>
      <c r="K154" s="134"/>
      <c r="L154" s="134"/>
      <c r="M154" s="134"/>
      <c r="N154" s="134"/>
      <c r="O154" s="134"/>
      <c r="P154" s="134"/>
      <c r="Q154" s="134"/>
      <c r="R154" s="134"/>
      <c r="S154" s="134"/>
      <c r="T154" s="134"/>
      <c r="U154" s="134"/>
    </row>
    <row r="156" spans="2:23">
      <c r="B156" s="116" t="s">
        <v>190</v>
      </c>
      <c r="C156" s="1">
        <v>2010</v>
      </c>
      <c r="D156" s="1">
        <v>2011</v>
      </c>
      <c r="E156" s="1">
        <v>2012</v>
      </c>
      <c r="F156" s="1">
        <v>2013</v>
      </c>
      <c r="G156" s="1">
        <v>2014</v>
      </c>
      <c r="H156" s="1">
        <v>2015</v>
      </c>
      <c r="I156" s="1">
        <v>2016</v>
      </c>
      <c r="J156" s="1">
        <v>2017</v>
      </c>
      <c r="K156" s="1">
        <v>2018</v>
      </c>
      <c r="L156" s="1">
        <v>2019</v>
      </c>
      <c r="M156" s="1"/>
      <c r="N156" s="1"/>
      <c r="O156" s="1"/>
      <c r="P156" s="1"/>
      <c r="Q156" s="1"/>
      <c r="R156" s="1"/>
      <c r="S156" s="1"/>
      <c r="T156" s="1"/>
      <c r="U156" s="1"/>
    </row>
    <row r="157" spans="2:23">
      <c r="B157" s="1" t="s">
        <v>207</v>
      </c>
      <c r="C157" s="153">
        <v>3.4010138299999997</v>
      </c>
      <c r="D157" s="153">
        <v>4.5018902999999986</v>
      </c>
      <c r="E157" s="153">
        <v>7.277776115</v>
      </c>
      <c r="F157" s="153">
        <v>12.045513277780238</v>
      </c>
      <c r="G157" s="153">
        <v>22.997775966500001</v>
      </c>
      <c r="H157" s="153">
        <v>31.11373079525</v>
      </c>
      <c r="I157" s="153">
        <v>46.436827751031998</v>
      </c>
      <c r="J157" s="153">
        <v>48.531960474692546</v>
      </c>
      <c r="K157" s="153">
        <v>60.408443079411768</v>
      </c>
      <c r="L157" s="153">
        <v>63.666101933707644</v>
      </c>
      <c r="M157" s="153"/>
      <c r="N157" s="153"/>
      <c r="O157" s="153"/>
      <c r="P157" s="153"/>
      <c r="Q157" s="153"/>
      <c r="R157" s="153"/>
      <c r="S157" s="153"/>
      <c r="T157" s="153"/>
      <c r="U157" s="153"/>
    </row>
    <row r="158" spans="2:23">
      <c r="B158" s="71" t="s">
        <v>208</v>
      </c>
      <c r="C158" s="153">
        <v>13.604055319999999</v>
      </c>
      <c r="D158" s="153">
        <v>18.105945619999996</v>
      </c>
      <c r="E158" s="153">
        <v>25.383721734999995</v>
      </c>
      <c r="F158" s="153">
        <v>37.429235012780232</v>
      </c>
      <c r="G158" s="153">
        <v>60.427010979280233</v>
      </c>
      <c r="H158" s="153">
        <v>91.540741774530233</v>
      </c>
      <c r="I158" s="153">
        <v>137.97756952556222</v>
      </c>
      <c r="J158" s="153">
        <v>186.50953000025476</v>
      </c>
      <c r="K158" s="153">
        <v>246.91797307966652</v>
      </c>
      <c r="L158" s="153">
        <v>310.58407501337416</v>
      </c>
      <c r="M158" s="153"/>
      <c r="N158" s="153"/>
      <c r="O158" s="153"/>
      <c r="P158" s="153"/>
      <c r="Q158" s="153"/>
      <c r="R158" s="153"/>
      <c r="S158" s="153"/>
      <c r="T158" s="153"/>
      <c r="U158" s="153"/>
    </row>
    <row r="159" spans="2:23">
      <c r="B159" s="1" t="s">
        <v>209</v>
      </c>
      <c r="C159" s="1"/>
      <c r="D159" s="134">
        <v>0.33092266931475534</v>
      </c>
      <c r="E159" s="134">
        <v>0.40195504105352553</v>
      </c>
      <c r="F159" s="134">
        <v>0.47453692581145224</v>
      </c>
      <c r="G159" s="134">
        <v>0.61443350254546747</v>
      </c>
      <c r="H159" s="134">
        <v>0.51489773018755747</v>
      </c>
      <c r="I159" s="134">
        <v>0.50728043984402471</v>
      </c>
      <c r="J159" s="134">
        <v>0.35173804439062351</v>
      </c>
      <c r="K159" s="134">
        <v>0.32388931053190295</v>
      </c>
      <c r="L159" s="134">
        <v>0.25784312555152145</v>
      </c>
      <c r="M159" s="134"/>
      <c r="N159" s="134"/>
      <c r="O159" s="134"/>
      <c r="P159" s="134"/>
      <c r="Q159" s="134"/>
      <c r="R159" s="134"/>
      <c r="S159" s="134"/>
      <c r="T159" s="134"/>
      <c r="U159" s="134"/>
    </row>
    <row r="161" spans="2:21">
      <c r="B161" s="116" t="s">
        <v>191</v>
      </c>
      <c r="C161" s="1">
        <v>2010</v>
      </c>
      <c r="D161" s="1">
        <v>2011</v>
      </c>
      <c r="E161" s="1">
        <v>2012</v>
      </c>
      <c r="F161" s="1">
        <v>2013</v>
      </c>
      <c r="G161" s="1">
        <v>2014</v>
      </c>
      <c r="H161" s="1">
        <v>2015</v>
      </c>
      <c r="I161" s="1">
        <v>2016</v>
      </c>
      <c r="J161" s="1">
        <v>2017</v>
      </c>
      <c r="K161" s="1">
        <v>2018</v>
      </c>
      <c r="L161" s="1">
        <v>2019</v>
      </c>
      <c r="M161" s="1"/>
      <c r="N161" s="1"/>
      <c r="O161" s="1"/>
      <c r="P161" s="1"/>
      <c r="Q161" s="1"/>
      <c r="R161" s="1"/>
      <c r="S161" s="1"/>
      <c r="T161" s="1"/>
      <c r="U161" s="1"/>
    </row>
    <row r="162" spans="2:21">
      <c r="B162" s="1" t="s">
        <v>207</v>
      </c>
      <c r="C162" s="153">
        <v>22.293116189999999</v>
      </c>
      <c r="D162" s="153">
        <v>34.964683449999995</v>
      </c>
      <c r="E162" s="153">
        <v>44.579511044999997</v>
      </c>
      <c r="F162" s="153">
        <v>62.015928693427206</v>
      </c>
      <c r="G162" s="153">
        <v>96.907685508000029</v>
      </c>
      <c r="H162" s="153">
        <v>112.02136280800002</v>
      </c>
      <c r="I162" s="153">
        <v>137.65521992276936</v>
      </c>
      <c r="J162" s="153">
        <v>157.45000808871282</v>
      </c>
      <c r="K162" s="153">
        <v>237.5979734500518</v>
      </c>
      <c r="L162" s="153">
        <v>233.04640912234598</v>
      </c>
      <c r="M162" s="153"/>
      <c r="N162" s="153"/>
      <c r="O162" s="153"/>
      <c r="P162" s="153"/>
      <c r="Q162" s="153"/>
      <c r="R162" s="153"/>
      <c r="S162" s="153"/>
      <c r="T162" s="153"/>
      <c r="U162" s="153"/>
    </row>
    <row r="163" spans="2:21">
      <c r="B163" s="71" t="s">
        <v>208</v>
      </c>
      <c r="C163" s="153">
        <v>111.46558095</v>
      </c>
      <c r="D163" s="153">
        <v>146.4302644</v>
      </c>
      <c r="E163" s="153">
        <v>191.009775445</v>
      </c>
      <c r="F163" s="153">
        <v>253.02570413842722</v>
      </c>
      <c r="G163" s="153">
        <v>349.93338964642726</v>
      </c>
      <c r="H163" s="153">
        <v>461.95475245442731</v>
      </c>
      <c r="I163" s="153">
        <v>599.60997237719664</v>
      </c>
      <c r="J163" s="153">
        <v>757.05998046590946</v>
      </c>
      <c r="K163" s="153">
        <v>994.65795391596123</v>
      </c>
      <c r="L163" s="153">
        <v>1227.7043630383073</v>
      </c>
      <c r="M163" s="153"/>
      <c r="N163" s="153"/>
      <c r="O163" s="153"/>
      <c r="P163" s="153"/>
      <c r="Q163" s="153"/>
      <c r="R163" s="153"/>
      <c r="S163" s="153"/>
      <c r="T163" s="153"/>
      <c r="U163" s="153"/>
    </row>
    <row r="164" spans="2:21">
      <c r="B164" s="1" t="s">
        <v>209</v>
      </c>
      <c r="C164" s="1"/>
      <c r="D164" s="134">
        <v>0.31368143557861217</v>
      </c>
      <c r="E164" s="134">
        <v>0.30444192139968584</v>
      </c>
      <c r="F164" s="134">
        <v>0.32467410921219719</v>
      </c>
      <c r="G164" s="134">
        <v>0.38299541873810194</v>
      </c>
      <c r="H164" s="134">
        <v>0.32012196069996768</v>
      </c>
      <c r="I164" s="134">
        <v>0.29798420557725347</v>
      </c>
      <c r="J164" s="134">
        <v>0.26258737402997312</v>
      </c>
      <c r="K164" s="134">
        <v>0.31384299735911192</v>
      </c>
      <c r="L164" s="134">
        <v>0.23429804004969146</v>
      </c>
      <c r="M164" s="134"/>
      <c r="N164" s="134"/>
      <c r="O164" s="134"/>
      <c r="P164" s="134"/>
      <c r="Q164" s="134"/>
      <c r="R164" s="134"/>
      <c r="S164" s="134"/>
      <c r="T164" s="134"/>
      <c r="U164" s="134"/>
    </row>
    <row r="165" spans="2:21">
      <c r="C165" s="134"/>
      <c r="D165" s="134"/>
      <c r="E165" s="134"/>
      <c r="F165" s="134"/>
      <c r="G165" s="134"/>
      <c r="H165" s="134"/>
      <c r="I165" s="134"/>
      <c r="J165" s="134"/>
      <c r="K165" s="134"/>
      <c r="L165" s="134"/>
      <c r="M165" s="134"/>
    </row>
    <row r="180" spans="2:21">
      <c r="B180" s="1" t="s">
        <v>329</v>
      </c>
      <c r="C180" s="1">
        <v>2010</v>
      </c>
      <c r="D180" s="1">
        <v>2011</v>
      </c>
      <c r="E180" s="1">
        <v>2012</v>
      </c>
      <c r="F180" s="1">
        <v>2013</v>
      </c>
      <c r="G180" s="1">
        <v>2014</v>
      </c>
      <c r="H180" s="1">
        <v>2015</v>
      </c>
      <c r="I180" s="1">
        <v>2016</v>
      </c>
      <c r="J180" s="1">
        <v>2017</v>
      </c>
      <c r="K180" s="1">
        <v>2018</v>
      </c>
      <c r="L180" s="1">
        <v>2019</v>
      </c>
      <c r="M180" s="1">
        <v>2020</v>
      </c>
      <c r="N180" s="1">
        <v>2021</v>
      </c>
      <c r="O180" s="1">
        <v>2022</v>
      </c>
      <c r="P180" s="1">
        <v>2023</v>
      </c>
      <c r="Q180" s="1">
        <v>2024</v>
      </c>
      <c r="R180" s="1">
        <v>2025</v>
      </c>
      <c r="S180" s="1">
        <v>2026</v>
      </c>
      <c r="T180" s="1">
        <v>2027</v>
      </c>
      <c r="U180" s="1">
        <v>2028</v>
      </c>
    </row>
    <row r="181" spans="2:21">
      <c r="B181" s="1" t="s">
        <v>207</v>
      </c>
      <c r="C181" s="153">
        <v>39.086344999999994</v>
      </c>
      <c r="D181" s="153">
        <v>64.900380249999998</v>
      </c>
      <c r="E181" s="153">
        <v>84.593901249999988</v>
      </c>
      <c r="F181" s="153">
        <v>139.7975946269849</v>
      </c>
      <c r="G181" s="153">
        <v>231.51681102500001</v>
      </c>
      <c r="H181" s="153">
        <v>282.71118140499999</v>
      </c>
      <c r="I181" s="153">
        <v>417.08766940499999</v>
      </c>
      <c r="J181" s="153">
        <v>656.30529105000005</v>
      </c>
      <c r="K181" s="153">
        <v>999.55410577146779</v>
      </c>
      <c r="L181" s="153">
        <v>1175.8112636635979</v>
      </c>
      <c r="M181" s="153"/>
      <c r="N181" s="153"/>
      <c r="O181" s="153"/>
      <c r="P181" s="153"/>
      <c r="Q181" s="153"/>
      <c r="R181" s="153"/>
      <c r="S181" s="153"/>
      <c r="T181" s="153"/>
      <c r="U181" s="153"/>
    </row>
    <row r="182" spans="2:21">
      <c r="B182" s="71" t="s">
        <v>208</v>
      </c>
      <c r="C182" s="153">
        <v>151.85406623</v>
      </c>
      <c r="D182" s="153">
        <v>216.75444648000001</v>
      </c>
      <c r="E182" s="153">
        <v>301.34834773</v>
      </c>
      <c r="F182" s="153">
        <v>441.1459423569849</v>
      </c>
      <c r="G182" s="153">
        <v>672.66275338198488</v>
      </c>
      <c r="H182" s="153">
        <v>955.37393478698482</v>
      </c>
      <c r="I182" s="153">
        <v>1372.4616041919849</v>
      </c>
      <c r="J182" s="153">
        <v>2028.7668952419849</v>
      </c>
      <c r="K182" s="153">
        <v>3028.3210010134526</v>
      </c>
      <c r="L182" s="153">
        <v>4204.1322646770504</v>
      </c>
      <c r="M182" s="153"/>
      <c r="N182" s="153"/>
      <c r="O182" s="153"/>
      <c r="P182" s="153"/>
      <c r="Q182" s="153"/>
      <c r="R182" s="153"/>
      <c r="S182" s="153"/>
      <c r="T182" s="153"/>
      <c r="U182" s="153"/>
    </row>
    <row r="183" spans="2:21">
      <c r="B183" s="1" t="s">
        <v>209</v>
      </c>
      <c r="C183" s="97"/>
      <c r="D183" s="134">
        <v>0.42738651562811047</v>
      </c>
      <c r="E183" s="134">
        <v>0.39027527519628302</v>
      </c>
      <c r="F183" s="134">
        <v>0.46390695578739249</v>
      </c>
      <c r="G183" s="134">
        <v>0.52480775361558596</v>
      </c>
      <c r="H183" s="134">
        <v>0.42028665922647979</v>
      </c>
      <c r="I183" s="134">
        <v>0.43657007399725223</v>
      </c>
      <c r="J183" s="134">
        <v>0.47819573898855228</v>
      </c>
      <c r="K183" s="134">
        <v>0.49269046538352756</v>
      </c>
      <c r="L183" s="134">
        <v>0.38827167373277227</v>
      </c>
      <c r="M183" s="134"/>
      <c r="N183" s="134"/>
      <c r="O183" s="134"/>
      <c r="P183" s="134"/>
      <c r="Q183" s="134"/>
      <c r="R183" s="134"/>
      <c r="S183" s="134"/>
      <c r="T183" s="134"/>
      <c r="U183" s="134"/>
    </row>
    <row r="186" spans="2:21" ht="18">
      <c r="B186" s="10" t="s">
        <v>191</v>
      </c>
    </row>
    <row r="202" spans="2:14">
      <c r="B202" t="s">
        <v>213</v>
      </c>
    </row>
    <row r="203" spans="2:14">
      <c r="B203" s="1" t="s">
        <v>324</v>
      </c>
      <c r="C203" s="1" t="s">
        <v>314</v>
      </c>
      <c r="D203" s="1">
        <v>2018</v>
      </c>
      <c r="E203" s="1">
        <v>2019</v>
      </c>
      <c r="F203" s="1">
        <v>2020</v>
      </c>
      <c r="G203" s="1">
        <v>2021</v>
      </c>
      <c r="H203" s="1">
        <v>2022</v>
      </c>
      <c r="I203" s="1">
        <v>2023</v>
      </c>
      <c r="J203" s="1">
        <v>2024</v>
      </c>
      <c r="K203" s="1">
        <v>2025</v>
      </c>
      <c r="L203" s="1">
        <v>2026</v>
      </c>
      <c r="M203" s="1">
        <v>2027</v>
      </c>
      <c r="N203" s="1">
        <v>2028</v>
      </c>
    </row>
    <row r="204" spans="2:14">
      <c r="B204" s="1">
        <v>1</v>
      </c>
      <c r="C204" s="1" t="s">
        <v>33</v>
      </c>
      <c r="D204" s="118">
        <v>11118806.42</v>
      </c>
      <c r="E204" s="118">
        <v>9539061.620000001</v>
      </c>
      <c r="F204" s="118"/>
      <c r="G204" s="118"/>
      <c r="H204" s="118"/>
      <c r="I204" s="118"/>
      <c r="J204" s="118"/>
      <c r="K204" s="118"/>
      <c r="L204" s="118"/>
      <c r="M204" s="118"/>
      <c r="N204" s="118"/>
    </row>
    <row r="205" spans="2:14">
      <c r="B205" s="1">
        <v>10</v>
      </c>
      <c r="C205" s="1" t="s">
        <v>41</v>
      </c>
      <c r="D205" s="118">
        <v>15176562.954181647</v>
      </c>
      <c r="E205" s="118">
        <v>13674659.950234599</v>
      </c>
      <c r="F205" s="118"/>
      <c r="G205" s="118"/>
      <c r="H205" s="118"/>
      <c r="I205" s="118"/>
      <c r="J205" s="118"/>
      <c r="K205" s="118"/>
      <c r="L205" s="118"/>
      <c r="M205" s="118"/>
      <c r="N205" s="118"/>
    </row>
    <row r="206" spans="2:14">
      <c r="B206" s="1">
        <v>25</v>
      </c>
      <c r="C206" s="1" t="s">
        <v>285</v>
      </c>
      <c r="D206" s="118">
        <v>358674.3</v>
      </c>
      <c r="E206" s="118">
        <v>708366.9</v>
      </c>
      <c r="F206" s="118"/>
      <c r="G206" s="118"/>
      <c r="H206" s="118"/>
      <c r="I206" s="118"/>
      <c r="J206" s="118"/>
      <c r="K206" s="118"/>
      <c r="L206" s="118"/>
      <c r="M206" s="118"/>
      <c r="N206" s="118"/>
    </row>
    <row r="207" spans="2:14">
      <c r="B207" s="1"/>
      <c r="C207" s="1" t="s">
        <v>334</v>
      </c>
      <c r="D207" s="118">
        <v>798217.21</v>
      </c>
      <c r="E207" s="118">
        <v>627803.4</v>
      </c>
      <c r="F207" s="118"/>
      <c r="G207" s="118"/>
      <c r="H207" s="118"/>
      <c r="I207" s="118"/>
      <c r="J207" s="118"/>
      <c r="K207" s="118"/>
      <c r="L207" s="118"/>
      <c r="M207" s="118"/>
      <c r="N207" s="118"/>
    </row>
    <row r="208" spans="2:14">
      <c r="B208" s="1">
        <v>100</v>
      </c>
      <c r="C208" s="1" t="s">
        <v>183</v>
      </c>
      <c r="D208" s="118">
        <v>338179.91588235291</v>
      </c>
      <c r="E208" s="118">
        <v>439394.39500000002</v>
      </c>
      <c r="F208" s="118"/>
      <c r="G208" s="118"/>
      <c r="H208" s="118"/>
      <c r="I208" s="118"/>
      <c r="J208" s="118"/>
      <c r="K208" s="118"/>
      <c r="L208" s="118"/>
      <c r="M208" s="118"/>
      <c r="N208" s="118"/>
    </row>
    <row r="209" spans="2:14">
      <c r="B209" s="1">
        <v>400</v>
      </c>
      <c r="C209" s="1" t="s">
        <v>185</v>
      </c>
      <c r="D209" s="118">
        <v>0</v>
      </c>
      <c r="E209" s="118">
        <v>0</v>
      </c>
      <c r="F209" s="118"/>
      <c r="G209" s="118"/>
      <c r="H209" s="118"/>
      <c r="I209" s="118"/>
      <c r="J209" s="118"/>
      <c r="K209" s="118"/>
      <c r="L209" s="118"/>
      <c r="M209" s="118"/>
      <c r="N209" s="118"/>
    </row>
    <row r="211" spans="2:14">
      <c r="B211" t="s">
        <v>330</v>
      </c>
    </row>
    <row r="212" spans="2:14">
      <c r="B212" s="1" t="s">
        <v>324</v>
      </c>
      <c r="C212" s="1" t="s">
        <v>314</v>
      </c>
      <c r="D212" s="1">
        <v>2018</v>
      </c>
      <c r="E212" s="1">
        <v>2019</v>
      </c>
      <c r="F212" s="1">
        <v>2020</v>
      </c>
      <c r="G212" s="1">
        <v>2021</v>
      </c>
      <c r="H212" s="1">
        <v>2022</v>
      </c>
      <c r="I212" s="1">
        <v>2023</v>
      </c>
      <c r="J212" s="1">
        <v>2024</v>
      </c>
      <c r="K212" s="1">
        <v>2025</v>
      </c>
      <c r="L212" s="1">
        <v>2026</v>
      </c>
      <c r="M212" s="1">
        <v>2027</v>
      </c>
      <c r="N212" s="1">
        <v>2028</v>
      </c>
    </row>
    <row r="213" spans="2:14">
      <c r="B213" s="1">
        <v>1</v>
      </c>
      <c r="C213" s="1" t="s">
        <v>33</v>
      </c>
      <c r="D213" s="154">
        <v>91.625054137600003</v>
      </c>
      <c r="E213" s="154">
        <v>68.988739810220338</v>
      </c>
      <c r="F213" s="154"/>
      <c r="G213" s="154"/>
      <c r="H213" s="154"/>
      <c r="I213" s="154"/>
      <c r="J213" s="154"/>
      <c r="K213" s="154"/>
      <c r="L213" s="154"/>
      <c r="M213" s="154"/>
      <c r="N213" s="154"/>
    </row>
    <row r="214" spans="2:14">
      <c r="B214" s="1">
        <v>10</v>
      </c>
      <c r="C214" s="1" t="s">
        <v>41</v>
      </c>
      <c r="D214" s="154">
        <v>270.88289989920747</v>
      </c>
      <c r="E214" s="154">
        <v>209.01570363949247</v>
      </c>
      <c r="F214" s="154"/>
      <c r="G214" s="154"/>
      <c r="H214" s="154"/>
      <c r="I214" s="154"/>
      <c r="J214" s="154"/>
      <c r="K214" s="154"/>
      <c r="L214" s="154"/>
      <c r="M214" s="154"/>
      <c r="N214" s="154"/>
    </row>
    <row r="215" spans="2:14">
      <c r="B215" s="1">
        <v>25</v>
      </c>
      <c r="C215" s="1" t="s">
        <v>285</v>
      </c>
      <c r="D215" s="154">
        <v>35.571617158000016</v>
      </c>
      <c r="E215" s="154">
        <v>48.004970799999988</v>
      </c>
      <c r="F215" s="154"/>
      <c r="G215" s="154"/>
      <c r="H215" s="154"/>
      <c r="I215" s="154"/>
      <c r="J215" s="154"/>
      <c r="K215" s="154"/>
      <c r="L215" s="154"/>
      <c r="M215" s="154"/>
      <c r="N215" s="154"/>
    </row>
    <row r="216" spans="2:14">
      <c r="B216" s="1"/>
      <c r="C216" s="1" t="s">
        <v>334</v>
      </c>
      <c r="D216" s="154">
        <v>169.26024203497036</v>
      </c>
      <c r="E216" s="154">
        <v>123.66714355848873</v>
      </c>
      <c r="F216" s="154"/>
      <c r="G216" s="154"/>
      <c r="H216" s="154"/>
      <c r="I216" s="154"/>
      <c r="J216" s="154"/>
      <c r="K216" s="154"/>
      <c r="L216" s="154"/>
      <c r="M216" s="154"/>
      <c r="N216" s="154"/>
    </row>
    <row r="217" spans="2:14">
      <c r="B217" s="1">
        <v>100</v>
      </c>
      <c r="C217" s="1" t="s">
        <v>183</v>
      </c>
      <c r="D217" s="154">
        <v>71.029944883907376</v>
      </c>
      <c r="E217" s="154">
        <v>94.860897598958047</v>
      </c>
      <c r="F217" s="154"/>
      <c r="G217" s="154"/>
      <c r="H217" s="154"/>
      <c r="I217" s="154"/>
      <c r="J217" s="154"/>
      <c r="K217" s="154"/>
      <c r="L217" s="154"/>
      <c r="M217" s="154"/>
      <c r="N217" s="154"/>
    </row>
    <row r="218" spans="2:14">
      <c r="B218" s="1">
        <v>400</v>
      </c>
      <c r="C218" s="1" t="s">
        <v>185</v>
      </c>
      <c r="D218" s="154">
        <v>0</v>
      </c>
      <c r="E218" s="154">
        <v>0</v>
      </c>
      <c r="F218" s="154"/>
      <c r="G218" s="154"/>
      <c r="H218" s="154"/>
      <c r="I218" s="154"/>
      <c r="J218" s="154"/>
      <c r="K218" s="154"/>
      <c r="L218" s="154"/>
      <c r="M218" s="154"/>
      <c r="N218" s="154"/>
    </row>
    <row r="220" spans="2:14">
      <c r="B220" t="s">
        <v>335</v>
      </c>
      <c r="D220" s="1">
        <v>2018</v>
      </c>
      <c r="E220" s="1">
        <v>2019</v>
      </c>
      <c r="F220" s="1">
        <v>2020</v>
      </c>
      <c r="G220" s="1">
        <v>2021</v>
      </c>
      <c r="H220" s="1">
        <v>2022</v>
      </c>
      <c r="I220" s="1">
        <v>2023</v>
      </c>
      <c r="J220" s="1">
        <v>2024</v>
      </c>
      <c r="K220" s="1">
        <v>2025</v>
      </c>
      <c r="L220" s="1">
        <v>2026</v>
      </c>
      <c r="M220" s="1">
        <v>2027</v>
      </c>
      <c r="N220" s="1">
        <v>2028</v>
      </c>
    </row>
    <row r="221" spans="2:14">
      <c r="B221" s="1" t="s">
        <v>336</v>
      </c>
      <c r="D221" s="118">
        <v>594327</v>
      </c>
      <c r="E221" s="118">
        <v>460602</v>
      </c>
      <c r="F221" s="118"/>
      <c r="G221" s="118"/>
      <c r="H221" s="118"/>
      <c r="I221" s="118"/>
      <c r="J221" s="118"/>
      <c r="K221" s="118"/>
      <c r="L221" s="118"/>
      <c r="M221" s="118"/>
      <c r="N221" s="118"/>
    </row>
    <row r="222" spans="2:14">
      <c r="B222" s="1" t="s">
        <v>68</v>
      </c>
      <c r="D222" s="118">
        <v>150000</v>
      </c>
      <c r="E222" s="118">
        <v>200000</v>
      </c>
      <c r="F222" s="118"/>
      <c r="G222" s="118"/>
      <c r="H222" s="118"/>
      <c r="I222" s="118"/>
      <c r="J222" s="118"/>
      <c r="K222" s="118"/>
      <c r="L222" s="118"/>
      <c r="M222" s="118"/>
      <c r="N222" s="118"/>
    </row>
    <row r="223" spans="2:14">
      <c r="B223" s="1" t="s">
        <v>95</v>
      </c>
      <c r="D223" s="118">
        <v>0</v>
      </c>
      <c r="E223" s="118">
        <v>0</v>
      </c>
      <c r="F223" s="118"/>
      <c r="G223" s="118"/>
      <c r="H223" s="118"/>
      <c r="I223" s="118"/>
      <c r="J223" s="118"/>
      <c r="K223" s="118"/>
      <c r="L223" s="118"/>
      <c r="M223" s="118"/>
      <c r="N223" s="118"/>
    </row>
    <row r="227" spans="2:2" ht="18">
      <c r="B227" s="10" t="s">
        <v>190</v>
      </c>
    </row>
    <row r="243" spans="2:14">
      <c r="B243" t="s">
        <v>213</v>
      </c>
    </row>
    <row r="244" spans="2:14">
      <c r="B244" s="1" t="s">
        <v>324</v>
      </c>
      <c r="C244" s="1" t="s">
        <v>314</v>
      </c>
      <c r="D244" s="1">
        <v>2018</v>
      </c>
      <c r="E244" s="1">
        <v>2019</v>
      </c>
      <c r="F244" s="1">
        <v>2020</v>
      </c>
      <c r="G244" s="1">
        <v>2021</v>
      </c>
      <c r="H244" s="1">
        <v>2022</v>
      </c>
      <c r="I244" s="1">
        <v>2023</v>
      </c>
      <c r="J244" s="1">
        <v>2024</v>
      </c>
      <c r="K244" s="1">
        <v>2025</v>
      </c>
      <c r="L244" s="1">
        <v>2026</v>
      </c>
      <c r="M244" s="1">
        <v>2027</v>
      </c>
      <c r="N244" s="1">
        <v>2028</v>
      </c>
    </row>
    <row r="245" spans="2:14">
      <c r="B245" s="1">
        <v>1</v>
      </c>
      <c r="C245" s="1" t="s">
        <v>33</v>
      </c>
      <c r="D245" s="118">
        <v>2984817.7500000005</v>
      </c>
      <c r="E245" s="118">
        <v>2565172.3800000008</v>
      </c>
      <c r="F245" s="118"/>
      <c r="G245" s="118"/>
      <c r="H245" s="118"/>
      <c r="I245" s="118"/>
      <c r="J245" s="118"/>
      <c r="K245" s="118"/>
      <c r="L245" s="118"/>
      <c r="M245" s="118"/>
      <c r="N245" s="118"/>
    </row>
    <row r="246" spans="2:14">
      <c r="B246" s="1">
        <v>10</v>
      </c>
      <c r="C246" s="1" t="s">
        <v>41</v>
      </c>
      <c r="D246" s="118">
        <v>2514519.37</v>
      </c>
      <c r="E246" s="118">
        <v>1855139.1</v>
      </c>
      <c r="F246" s="118"/>
      <c r="G246" s="118"/>
      <c r="H246" s="118"/>
      <c r="I246" s="118"/>
      <c r="J246" s="118"/>
      <c r="K246" s="118"/>
      <c r="L246" s="118"/>
      <c r="M246" s="118"/>
      <c r="N246" s="118"/>
    </row>
    <row r="247" spans="2:14">
      <c r="B247" s="1">
        <v>100</v>
      </c>
      <c r="C247" s="1" t="s">
        <v>183</v>
      </c>
      <c r="D247" s="118">
        <v>285370.67529411765</v>
      </c>
      <c r="E247" s="118">
        <v>395516.666141472</v>
      </c>
      <c r="F247" s="118"/>
      <c r="G247" s="118"/>
      <c r="H247" s="118"/>
      <c r="I247" s="118"/>
      <c r="J247" s="118"/>
      <c r="K247" s="118"/>
      <c r="L247" s="118"/>
      <c r="M247" s="118"/>
      <c r="N247" s="118"/>
    </row>
    <row r="248" spans="2:14">
      <c r="B248" s="1">
        <v>400</v>
      </c>
      <c r="C248" s="1" t="s">
        <v>185</v>
      </c>
      <c r="D248" s="118">
        <v>900</v>
      </c>
      <c r="E248" s="118">
        <v>1454.101098901099</v>
      </c>
      <c r="F248" s="118"/>
      <c r="G248" s="118"/>
      <c r="H248" s="118"/>
      <c r="I248" s="118"/>
      <c r="J248" s="118"/>
      <c r="K248" s="118"/>
      <c r="L248" s="118"/>
      <c r="M248" s="118"/>
      <c r="N248" s="118"/>
    </row>
    <row r="249" spans="2:14">
      <c r="B249" s="1">
        <v>800</v>
      </c>
      <c r="C249" s="1" t="s">
        <v>186</v>
      </c>
      <c r="D249" s="118">
        <v>0</v>
      </c>
      <c r="E249" s="118">
        <v>0</v>
      </c>
      <c r="F249" s="118"/>
      <c r="G249" s="118"/>
      <c r="H249" s="118"/>
      <c r="I249" s="118"/>
      <c r="J249" s="118"/>
      <c r="K249" s="118"/>
      <c r="L249" s="118"/>
      <c r="M249" s="118"/>
      <c r="N249" s="118"/>
    </row>
    <row r="251" spans="2:14">
      <c r="B251" t="s">
        <v>330</v>
      </c>
    </row>
    <row r="252" spans="2:14">
      <c r="B252" s="1" t="s">
        <v>324</v>
      </c>
      <c r="C252" s="1" t="s">
        <v>314</v>
      </c>
      <c r="D252" s="1">
        <v>2018</v>
      </c>
      <c r="E252" s="1">
        <v>2019</v>
      </c>
      <c r="F252" s="1">
        <v>2020</v>
      </c>
      <c r="G252" s="1">
        <v>2021</v>
      </c>
      <c r="H252" s="1">
        <v>2022</v>
      </c>
      <c r="I252" s="1">
        <v>2023</v>
      </c>
      <c r="J252" s="1">
        <v>2024</v>
      </c>
      <c r="K252" s="1">
        <v>2025</v>
      </c>
      <c r="L252" s="1">
        <v>2026</v>
      </c>
      <c r="M252" s="1">
        <v>2027</v>
      </c>
      <c r="N252" s="1">
        <v>2028</v>
      </c>
    </row>
    <row r="253" spans="2:14">
      <c r="B253" s="1">
        <v>1</v>
      </c>
      <c r="C253" s="1" t="s">
        <v>33</v>
      </c>
      <c r="D253" s="154">
        <v>38.406105019999998</v>
      </c>
      <c r="E253" s="154">
        <v>23.77211712897817</v>
      </c>
      <c r="F253" s="154"/>
      <c r="G253" s="154"/>
      <c r="H253" s="154"/>
      <c r="I253" s="154"/>
      <c r="J253" s="154"/>
      <c r="K253" s="154"/>
      <c r="L253" s="154"/>
      <c r="M253" s="154"/>
      <c r="N253" s="154"/>
    </row>
    <row r="254" spans="2:14">
      <c r="B254" s="1">
        <v>10</v>
      </c>
      <c r="C254" s="1" t="s">
        <v>41</v>
      </c>
      <c r="D254" s="154">
        <v>135.6829864771494</v>
      </c>
      <c r="E254" s="154">
        <v>80.620402475859905</v>
      </c>
      <c r="F254" s="154"/>
      <c r="G254" s="154"/>
      <c r="H254" s="154"/>
      <c r="I254" s="154"/>
      <c r="J254" s="154"/>
      <c r="K254" s="154"/>
      <c r="L254" s="154"/>
      <c r="M254" s="154"/>
      <c r="N254" s="154"/>
    </row>
    <row r="255" spans="2:14">
      <c r="B255" s="1">
        <v>100</v>
      </c>
      <c r="C255" s="1" t="s">
        <v>183</v>
      </c>
      <c r="D255" s="154">
        <v>324.8260233063321</v>
      </c>
      <c r="E255" s="154">
        <v>283.72357127097519</v>
      </c>
      <c r="F255" s="154"/>
      <c r="G255" s="154"/>
      <c r="H255" s="154"/>
      <c r="I255" s="154"/>
      <c r="J255" s="154"/>
      <c r="K255" s="154"/>
      <c r="L255" s="154"/>
      <c r="M255" s="154"/>
      <c r="N255" s="154"/>
    </row>
    <row r="256" spans="2:14">
      <c r="B256" s="1">
        <v>400</v>
      </c>
      <c r="C256" s="1" t="s">
        <v>185</v>
      </c>
      <c r="D256" s="154">
        <v>7.2</v>
      </c>
      <c r="E256" s="154">
        <v>9.6139243104000016</v>
      </c>
      <c r="F256" s="154"/>
      <c r="G256" s="154"/>
      <c r="H256" s="154"/>
      <c r="I256" s="154"/>
      <c r="J256" s="154"/>
      <c r="K256" s="154"/>
      <c r="L256" s="154"/>
      <c r="M256" s="154"/>
      <c r="N256" s="154"/>
    </row>
    <row r="257" spans="2:14">
      <c r="B257" s="1">
        <v>800</v>
      </c>
      <c r="C257" s="1" t="s">
        <v>186</v>
      </c>
      <c r="D257" s="154">
        <v>0</v>
      </c>
      <c r="E257" s="154">
        <v>0</v>
      </c>
      <c r="F257" s="154"/>
      <c r="G257" s="154"/>
      <c r="H257" s="154"/>
      <c r="I257" s="154"/>
      <c r="J257" s="154"/>
      <c r="K257" s="154"/>
      <c r="L257" s="154"/>
      <c r="M257" s="154"/>
      <c r="N257" s="154"/>
    </row>
    <row r="259" spans="2:14">
      <c r="B259" s="33" t="s">
        <v>337</v>
      </c>
      <c r="C259" s="33"/>
      <c r="D259" s="1">
        <v>2018</v>
      </c>
      <c r="E259" s="1">
        <v>2019</v>
      </c>
      <c r="F259" s="1">
        <v>2020</v>
      </c>
      <c r="G259" s="1">
        <v>2021</v>
      </c>
      <c r="H259" s="1">
        <v>2022</v>
      </c>
      <c r="I259" s="1">
        <v>2023</v>
      </c>
      <c r="J259" s="1">
        <v>2024</v>
      </c>
      <c r="K259" s="1">
        <v>2025</v>
      </c>
      <c r="L259" s="1">
        <v>2026</v>
      </c>
      <c r="M259" s="1">
        <v>2027</v>
      </c>
      <c r="N259" s="1">
        <v>2028</v>
      </c>
    </row>
    <row r="260" spans="2:14">
      <c r="B260" s="33" t="s">
        <v>338</v>
      </c>
      <c r="C260" s="33"/>
      <c r="D260" s="118">
        <v>1722213.75</v>
      </c>
      <c r="E260" s="118">
        <v>1322668</v>
      </c>
      <c r="F260" s="118"/>
      <c r="G260" s="118"/>
      <c r="H260" s="118"/>
      <c r="I260" s="118"/>
      <c r="J260" s="118"/>
      <c r="K260" s="118"/>
      <c r="L260" s="118"/>
      <c r="M260" s="118"/>
      <c r="N260" s="118"/>
    </row>
    <row r="261" spans="2:14">
      <c r="B261" s="33" t="s">
        <v>339</v>
      </c>
      <c r="C261" s="33"/>
      <c r="D261" s="118">
        <v>119367.33529411763</v>
      </c>
      <c r="E261" s="118">
        <v>244741.95</v>
      </c>
      <c r="F261" s="118"/>
      <c r="G261" s="118"/>
      <c r="H261" s="118"/>
      <c r="I261" s="118"/>
      <c r="J261" s="118"/>
      <c r="K261" s="118"/>
      <c r="L261" s="118"/>
      <c r="M261" s="118"/>
      <c r="N261" s="118"/>
    </row>
    <row r="262" spans="2:14">
      <c r="B262" s="33" t="s">
        <v>340</v>
      </c>
      <c r="C262" s="33"/>
      <c r="D262" s="118">
        <v>900</v>
      </c>
      <c r="E262" s="118">
        <v>1454.101098901099</v>
      </c>
      <c r="F262" s="118"/>
      <c r="G262" s="118"/>
      <c r="H262" s="118"/>
      <c r="I262" s="118"/>
      <c r="J262" s="118"/>
      <c r="K262" s="118"/>
      <c r="L262" s="118"/>
      <c r="M262" s="118"/>
      <c r="N262" s="118"/>
    </row>
    <row r="263" spans="2:14">
      <c r="B263" s="33"/>
      <c r="C263" s="33"/>
    </row>
    <row r="267" spans="2:14" ht="18">
      <c r="B267" s="10" t="s">
        <v>304</v>
      </c>
    </row>
    <row r="283" spans="2:14">
      <c r="B283" t="s">
        <v>213</v>
      </c>
    </row>
    <row r="284" spans="2:14">
      <c r="B284" s="1" t="s">
        <v>324</v>
      </c>
      <c r="C284" s="1" t="s">
        <v>314</v>
      </c>
      <c r="D284" s="1">
        <v>2018</v>
      </c>
      <c r="E284" s="1">
        <v>2019</v>
      </c>
      <c r="F284" s="1">
        <v>2020</v>
      </c>
      <c r="G284" s="1">
        <v>2021</v>
      </c>
      <c r="H284" s="1">
        <v>2022</v>
      </c>
      <c r="I284" s="1">
        <v>2023</v>
      </c>
      <c r="J284" s="1">
        <v>2024</v>
      </c>
      <c r="K284" s="1">
        <v>2025</v>
      </c>
      <c r="L284" s="1">
        <v>2026</v>
      </c>
      <c r="M284" s="1">
        <v>2027</v>
      </c>
      <c r="N284" s="1">
        <v>2028</v>
      </c>
    </row>
    <row r="285" spans="2:14">
      <c r="B285" s="1">
        <v>40</v>
      </c>
      <c r="C285" s="1" t="s">
        <v>60</v>
      </c>
      <c r="D285" s="118">
        <v>2155782.3775499999</v>
      </c>
      <c r="E285" s="118">
        <v>2013956.4999999998</v>
      </c>
      <c r="F285" s="118"/>
      <c r="G285" s="118"/>
      <c r="H285" s="118"/>
      <c r="I285" s="118"/>
      <c r="J285" s="118"/>
      <c r="K285" s="118"/>
      <c r="L285" s="118"/>
      <c r="M285" s="118"/>
      <c r="N285" s="118"/>
    </row>
    <row r="286" spans="2:14">
      <c r="B286" s="1">
        <v>100</v>
      </c>
      <c r="C286" s="1" t="s">
        <v>183</v>
      </c>
      <c r="D286" s="118">
        <v>5563468.145518207</v>
      </c>
      <c r="E286" s="118">
        <v>7073430.8299999991</v>
      </c>
      <c r="F286" s="118"/>
      <c r="G286" s="118"/>
      <c r="H286" s="118"/>
      <c r="I286" s="118"/>
      <c r="J286" s="118"/>
      <c r="K286" s="118"/>
      <c r="L286" s="118"/>
      <c r="M286" s="118"/>
      <c r="N286" s="118"/>
    </row>
    <row r="287" spans="2:14">
      <c r="B287" s="1">
        <v>200</v>
      </c>
      <c r="C287" s="1" t="s">
        <v>184</v>
      </c>
      <c r="D287" s="118">
        <v>1000</v>
      </c>
      <c r="E287" s="118">
        <v>11072</v>
      </c>
      <c r="F287" s="118"/>
      <c r="G287" s="118"/>
      <c r="H287" s="118"/>
      <c r="I287" s="118"/>
      <c r="J287" s="118"/>
      <c r="K287" s="118"/>
      <c r="L287" s="118"/>
      <c r="M287" s="118"/>
      <c r="N287" s="118"/>
    </row>
    <row r="288" spans="2:14">
      <c r="B288" s="1">
        <v>400</v>
      </c>
      <c r="C288" s="1" t="s">
        <v>185</v>
      </c>
      <c r="D288" s="118">
        <v>38100</v>
      </c>
      <c r="E288" s="118">
        <v>145201.52527472528</v>
      </c>
      <c r="F288" s="118"/>
      <c r="G288" s="118"/>
      <c r="H288" s="118"/>
      <c r="I288" s="118"/>
      <c r="J288" s="118"/>
      <c r="K288" s="118"/>
      <c r="L288" s="118"/>
      <c r="M288" s="118"/>
      <c r="N288" s="118"/>
    </row>
    <row r="289" spans="2:14">
      <c r="B289" s="1">
        <v>800</v>
      </c>
      <c r="C289" s="1" t="s">
        <v>186</v>
      </c>
      <c r="D289" s="118">
        <v>0</v>
      </c>
      <c r="E289" s="118">
        <v>0</v>
      </c>
      <c r="F289" s="118"/>
      <c r="G289" s="118"/>
      <c r="H289" s="118"/>
      <c r="I289" s="118"/>
      <c r="J289" s="118"/>
      <c r="K289" s="118"/>
      <c r="L289" s="118"/>
      <c r="M289" s="118"/>
      <c r="N289" s="118"/>
    </row>
    <row r="290" spans="2:14">
      <c r="B290" s="1">
        <v>1600</v>
      </c>
      <c r="C290" s="1" t="s">
        <v>187</v>
      </c>
      <c r="D290" s="118">
        <v>0</v>
      </c>
      <c r="E290" s="118">
        <v>0</v>
      </c>
      <c r="F290" s="118"/>
      <c r="G290" s="118"/>
      <c r="H290" s="118"/>
      <c r="I290" s="118"/>
      <c r="J290" s="118"/>
      <c r="K290" s="118"/>
      <c r="L290" s="118"/>
      <c r="M290" s="118"/>
      <c r="N290" s="118"/>
    </row>
    <row r="292" spans="2:14">
      <c r="B292" t="s">
        <v>330</v>
      </c>
    </row>
    <row r="293" spans="2:14">
      <c r="B293" s="1" t="s">
        <v>324</v>
      </c>
      <c r="C293" s="1" t="s">
        <v>314</v>
      </c>
      <c r="D293" s="1">
        <v>2018</v>
      </c>
      <c r="E293" s="1">
        <v>2019</v>
      </c>
      <c r="F293" s="1">
        <v>2020</v>
      </c>
      <c r="G293" s="1">
        <v>2021</v>
      </c>
      <c r="H293" s="1">
        <v>2022</v>
      </c>
      <c r="I293" s="1">
        <v>2023</v>
      </c>
      <c r="J293" s="1">
        <v>2024</v>
      </c>
      <c r="K293" s="1">
        <v>2025</v>
      </c>
      <c r="L293" s="1">
        <v>2026</v>
      </c>
      <c r="M293" s="1">
        <v>2027</v>
      </c>
      <c r="N293" s="1">
        <v>2028</v>
      </c>
    </row>
    <row r="294" spans="2:14">
      <c r="B294" s="1">
        <v>40</v>
      </c>
      <c r="C294" s="1" t="s">
        <v>60</v>
      </c>
      <c r="D294" s="155">
        <v>360.06765351306177</v>
      </c>
      <c r="E294" s="155">
        <v>333.77969539626685</v>
      </c>
      <c r="F294" s="155"/>
      <c r="G294" s="155"/>
      <c r="H294" s="155"/>
      <c r="I294" s="155"/>
      <c r="J294" s="155"/>
      <c r="K294" s="155"/>
      <c r="L294" s="155"/>
      <c r="M294" s="155"/>
      <c r="N294" s="155"/>
    </row>
    <row r="295" spans="2:14">
      <c r="B295" s="1">
        <v>100</v>
      </c>
      <c r="C295" s="1" t="s">
        <v>183</v>
      </c>
      <c r="D295" s="155">
        <v>1759.7492989149343</v>
      </c>
      <c r="E295" s="155">
        <v>1339.7092262994704</v>
      </c>
      <c r="F295" s="155"/>
      <c r="G295" s="155"/>
      <c r="H295" s="155"/>
      <c r="I295" s="155"/>
      <c r="J295" s="155"/>
      <c r="K295" s="155"/>
      <c r="L295" s="155"/>
      <c r="M295" s="155"/>
      <c r="N295" s="155"/>
    </row>
    <row r="296" spans="2:14">
      <c r="B296" s="1">
        <v>200</v>
      </c>
      <c r="C296" s="1" t="s">
        <v>184</v>
      </c>
      <c r="D296" s="155">
        <v>1.1000000000000001</v>
      </c>
      <c r="E296" s="155">
        <v>6.0945</v>
      </c>
      <c r="F296" s="155"/>
      <c r="G296" s="155"/>
      <c r="H296" s="155"/>
      <c r="I296" s="155"/>
      <c r="J296" s="155"/>
      <c r="K296" s="155"/>
      <c r="L296" s="155"/>
      <c r="M296" s="155"/>
      <c r="N296" s="155"/>
    </row>
    <row r="297" spans="2:14">
      <c r="B297" s="1">
        <v>400</v>
      </c>
      <c r="C297" s="1" t="s">
        <v>185</v>
      </c>
      <c r="D297" s="155">
        <v>42.012</v>
      </c>
      <c r="E297" s="155">
        <v>114.35004538678189</v>
      </c>
      <c r="F297" s="155"/>
      <c r="G297" s="155"/>
      <c r="H297" s="155"/>
      <c r="I297" s="155"/>
      <c r="J297" s="155"/>
      <c r="K297" s="155"/>
      <c r="L297" s="155"/>
      <c r="M297" s="155"/>
      <c r="N297" s="155"/>
    </row>
    <row r="298" spans="2:14">
      <c r="B298" s="1">
        <v>800</v>
      </c>
      <c r="C298" s="1" t="s">
        <v>186</v>
      </c>
      <c r="D298" s="155">
        <v>0</v>
      </c>
      <c r="E298" s="155">
        <v>0</v>
      </c>
      <c r="F298" s="155"/>
      <c r="G298" s="155"/>
      <c r="H298" s="155"/>
      <c r="I298" s="155"/>
      <c r="J298" s="155"/>
      <c r="K298" s="155"/>
      <c r="L298" s="155"/>
      <c r="M298" s="155"/>
      <c r="N298" s="155"/>
    </row>
    <row r="299" spans="2:14">
      <c r="B299" s="1">
        <v>1600</v>
      </c>
      <c r="C299" s="1" t="s">
        <v>187</v>
      </c>
      <c r="D299" s="155">
        <v>0</v>
      </c>
      <c r="E299" s="155">
        <v>0</v>
      </c>
      <c r="F299" s="155"/>
      <c r="G299" s="155"/>
      <c r="H299" s="155"/>
      <c r="I299" s="155"/>
      <c r="J299" s="155"/>
      <c r="K299" s="155"/>
      <c r="L299" s="155"/>
      <c r="M299" s="155"/>
      <c r="N299" s="155"/>
    </row>
    <row r="301" spans="2:14">
      <c r="B301" s="33" t="s">
        <v>341</v>
      </c>
      <c r="C301" s="33"/>
      <c r="D301" s="1">
        <v>2018</v>
      </c>
      <c r="E301" s="1">
        <v>2019</v>
      </c>
      <c r="F301" s="1">
        <v>2020</v>
      </c>
      <c r="G301" s="1">
        <v>2021</v>
      </c>
      <c r="H301" s="1">
        <v>2022</v>
      </c>
      <c r="I301" s="1">
        <v>2023</v>
      </c>
      <c r="J301" s="1">
        <v>2024</v>
      </c>
      <c r="K301" s="1">
        <v>2025</v>
      </c>
      <c r="L301" s="1">
        <v>2026</v>
      </c>
      <c r="M301" s="1">
        <v>2027</v>
      </c>
      <c r="N301" s="1">
        <v>2028</v>
      </c>
    </row>
    <row r="302" spans="2:14">
      <c r="B302" s="33" t="s">
        <v>103</v>
      </c>
      <c r="C302" s="33"/>
      <c r="D302" s="118">
        <v>0</v>
      </c>
      <c r="E302" s="118">
        <v>0</v>
      </c>
      <c r="F302" s="118"/>
      <c r="G302" s="118"/>
      <c r="H302" s="118"/>
      <c r="I302" s="118"/>
      <c r="J302" s="118"/>
      <c r="K302" s="118"/>
      <c r="L302" s="118"/>
      <c r="M302" s="118"/>
      <c r="N302" s="118"/>
    </row>
    <row r="303" spans="2:14">
      <c r="B303" s="33" t="s">
        <v>308</v>
      </c>
      <c r="C303" s="33"/>
      <c r="D303" s="118">
        <v>0</v>
      </c>
      <c r="E303" s="118">
        <v>0</v>
      </c>
      <c r="F303" s="118"/>
      <c r="G303" s="118"/>
      <c r="H303" s="118"/>
      <c r="I303" s="118"/>
      <c r="J303" s="118"/>
      <c r="K303" s="118"/>
      <c r="L303" s="118"/>
      <c r="M303" s="118"/>
      <c r="N303" s="118"/>
    </row>
    <row r="304" spans="2:14">
      <c r="B304" s="33" t="s">
        <v>309</v>
      </c>
      <c r="C304" s="33"/>
      <c r="D304" s="118">
        <v>0</v>
      </c>
      <c r="E304" s="118">
        <v>0</v>
      </c>
      <c r="F304" s="118"/>
      <c r="G304" s="118"/>
      <c r="H304" s="118"/>
      <c r="I304" s="118"/>
      <c r="J304" s="118"/>
      <c r="K304" s="118"/>
      <c r="L304" s="118"/>
      <c r="M304" s="118"/>
      <c r="N304" s="118"/>
    </row>
    <row r="305" spans="2:3">
      <c r="B305" s="33"/>
      <c r="C305" s="33"/>
    </row>
    <row r="310" spans="2:3">
      <c r="B310" s="145" t="s">
        <v>331</v>
      </c>
    </row>
    <row r="327" spans="2:16">
      <c r="B327" s="145" t="s">
        <v>342</v>
      </c>
      <c r="H327" s="145" t="s">
        <v>343</v>
      </c>
      <c r="P327" s="160" t="s">
        <v>347</v>
      </c>
    </row>
    <row r="344" spans="2:14">
      <c r="B344" t="s">
        <v>213</v>
      </c>
    </row>
    <row r="345" spans="2:14">
      <c r="B345" s="1" t="s">
        <v>324</v>
      </c>
      <c r="C345" s="1" t="s">
        <v>314</v>
      </c>
      <c r="D345" s="3">
        <v>2018</v>
      </c>
      <c r="E345" s="3">
        <v>2019</v>
      </c>
      <c r="F345" s="3">
        <v>2020</v>
      </c>
      <c r="G345" s="3">
        <v>2021</v>
      </c>
      <c r="H345" s="3">
        <v>2022</v>
      </c>
      <c r="I345" s="3">
        <v>2023</v>
      </c>
      <c r="J345" s="3">
        <v>2024</v>
      </c>
      <c r="K345" s="3">
        <v>2025</v>
      </c>
      <c r="L345" s="3">
        <v>2026</v>
      </c>
      <c r="M345" s="3">
        <v>2027</v>
      </c>
      <c r="N345" s="3">
        <v>2028</v>
      </c>
    </row>
    <row r="346" spans="2:14">
      <c r="B346" s="1">
        <v>1</v>
      </c>
      <c r="C346" s="1" t="s">
        <v>33</v>
      </c>
      <c r="D346" s="156">
        <v>14338976</v>
      </c>
      <c r="E346" s="156">
        <v>12104234</v>
      </c>
      <c r="F346" s="156"/>
      <c r="G346" s="156"/>
      <c r="H346" s="156"/>
      <c r="I346" s="156"/>
      <c r="J346" s="156"/>
      <c r="K346" s="156"/>
      <c r="L346" s="156"/>
      <c r="M346" s="156"/>
      <c r="N346" s="156"/>
    </row>
    <row r="347" spans="2:14">
      <c r="B347" s="1">
        <v>10</v>
      </c>
      <c r="C347" s="1" t="s">
        <v>41</v>
      </c>
      <c r="D347" s="156">
        <v>22020505.100000001</v>
      </c>
      <c r="E347" s="156">
        <v>18620039</v>
      </c>
      <c r="F347" s="156"/>
      <c r="G347" s="156"/>
      <c r="H347" s="156"/>
      <c r="I347" s="156"/>
      <c r="J347" s="156"/>
      <c r="K347" s="156"/>
      <c r="L347" s="156"/>
      <c r="M347" s="156"/>
      <c r="N347" s="156"/>
    </row>
    <row r="348" spans="2:14">
      <c r="B348" s="1">
        <v>25</v>
      </c>
      <c r="C348" s="1" t="s">
        <v>285</v>
      </c>
      <c r="D348" s="156">
        <v>375687</v>
      </c>
      <c r="E348" s="156">
        <v>728184</v>
      </c>
      <c r="F348" s="156"/>
      <c r="G348" s="156"/>
      <c r="H348" s="156"/>
      <c r="I348" s="156"/>
      <c r="J348" s="156"/>
      <c r="K348" s="156"/>
      <c r="L348" s="156"/>
      <c r="M348" s="156"/>
      <c r="N348" s="156"/>
    </row>
    <row r="349" spans="2:14">
      <c r="B349" s="1">
        <v>40</v>
      </c>
      <c r="C349" s="1" t="s">
        <v>60</v>
      </c>
      <c r="D349" s="156">
        <v>3027900.7525500003</v>
      </c>
      <c r="E349" s="156">
        <v>2689780</v>
      </c>
      <c r="F349" s="156"/>
      <c r="G349" s="156"/>
      <c r="H349" s="156"/>
      <c r="I349" s="156"/>
      <c r="J349" s="156"/>
      <c r="K349" s="156"/>
      <c r="L349" s="156"/>
      <c r="M349" s="156"/>
      <c r="N349" s="156"/>
    </row>
    <row r="350" spans="2:14">
      <c r="B350" s="1">
        <v>50</v>
      </c>
      <c r="C350" s="1" t="s">
        <v>286</v>
      </c>
      <c r="D350" s="156">
        <v>0</v>
      </c>
      <c r="E350" s="156">
        <v>0</v>
      </c>
      <c r="F350" s="156"/>
      <c r="G350" s="156"/>
      <c r="H350" s="156"/>
      <c r="I350" s="156"/>
      <c r="J350" s="156"/>
      <c r="K350" s="156"/>
      <c r="L350" s="156"/>
      <c r="M350" s="156"/>
      <c r="N350" s="156"/>
    </row>
    <row r="351" spans="2:14">
      <c r="B351" s="1">
        <v>100</v>
      </c>
      <c r="C351" s="1" t="s">
        <v>183</v>
      </c>
      <c r="D351" s="156">
        <v>6187018.7366946787</v>
      </c>
      <c r="E351" s="156">
        <v>7908341.8911414724</v>
      </c>
      <c r="F351" s="156"/>
      <c r="G351" s="156"/>
      <c r="H351" s="156"/>
      <c r="I351" s="156"/>
      <c r="J351" s="156"/>
      <c r="K351" s="156"/>
      <c r="L351" s="156"/>
      <c r="M351" s="156"/>
      <c r="N351" s="156"/>
    </row>
    <row r="352" spans="2:14">
      <c r="B352" s="1">
        <v>200</v>
      </c>
      <c r="C352" s="1" t="s">
        <v>184</v>
      </c>
      <c r="D352" s="156">
        <v>1000</v>
      </c>
      <c r="E352" s="156">
        <v>11072</v>
      </c>
      <c r="F352" s="156"/>
      <c r="G352" s="156"/>
      <c r="H352" s="156"/>
      <c r="I352" s="156"/>
      <c r="J352" s="156"/>
      <c r="K352" s="156"/>
      <c r="L352" s="156"/>
      <c r="M352" s="156"/>
      <c r="N352" s="156"/>
    </row>
    <row r="353" spans="2:14">
      <c r="B353" s="1">
        <v>400</v>
      </c>
      <c r="C353" s="1" t="s">
        <v>185</v>
      </c>
      <c r="D353" s="156">
        <v>39000</v>
      </c>
      <c r="E353" s="156">
        <v>146655.62637362638</v>
      </c>
      <c r="F353" s="156"/>
      <c r="G353" s="156"/>
      <c r="H353" s="156"/>
      <c r="I353" s="156"/>
      <c r="J353" s="156"/>
      <c r="K353" s="156"/>
      <c r="L353" s="156"/>
      <c r="M353" s="156"/>
      <c r="N353" s="156"/>
    </row>
    <row r="354" spans="2:14">
      <c r="B354" s="1">
        <v>800</v>
      </c>
      <c r="C354" s="1" t="s">
        <v>186</v>
      </c>
      <c r="D354" s="156">
        <v>0</v>
      </c>
      <c r="E354" s="156">
        <v>0</v>
      </c>
      <c r="F354" s="156"/>
      <c r="G354" s="156"/>
      <c r="H354" s="156"/>
      <c r="I354" s="156"/>
      <c r="J354" s="156"/>
      <c r="K354" s="156"/>
      <c r="L354" s="156"/>
      <c r="M354" s="156"/>
      <c r="N354" s="156"/>
    </row>
    <row r="355" spans="2:14">
      <c r="B355" s="1">
        <v>1600</v>
      </c>
      <c r="C355" s="1" t="s">
        <v>187</v>
      </c>
      <c r="D355" s="156">
        <v>0</v>
      </c>
      <c r="E355" s="156">
        <v>0</v>
      </c>
      <c r="F355" s="156"/>
      <c r="G355" s="156"/>
      <c r="H355" s="156"/>
      <c r="I355" s="156"/>
      <c r="J355" s="156"/>
      <c r="K355" s="156"/>
      <c r="L355" s="156"/>
      <c r="M355" s="156"/>
      <c r="N355" s="156"/>
    </row>
    <row r="357" spans="2:14">
      <c r="B357" t="s">
        <v>330</v>
      </c>
    </row>
    <row r="358" spans="2:14">
      <c r="B358" s="1" t="s">
        <v>324</v>
      </c>
      <c r="C358" s="1" t="s">
        <v>314</v>
      </c>
      <c r="D358" s="3">
        <v>2018</v>
      </c>
      <c r="E358" s="3">
        <v>2019</v>
      </c>
      <c r="F358" s="3">
        <v>2020</v>
      </c>
      <c r="G358" s="3">
        <v>2021</v>
      </c>
      <c r="H358" s="3">
        <v>2022</v>
      </c>
      <c r="I358" s="3">
        <v>2023</v>
      </c>
      <c r="J358" s="3">
        <v>2024</v>
      </c>
      <c r="K358" s="3">
        <v>2025</v>
      </c>
      <c r="L358" s="3">
        <v>2026</v>
      </c>
      <c r="M358" s="3">
        <v>2027</v>
      </c>
      <c r="N358" s="3">
        <v>2028</v>
      </c>
    </row>
    <row r="359" spans="2:14">
      <c r="B359" s="1">
        <v>1</v>
      </c>
      <c r="C359" s="1" t="s">
        <v>33</v>
      </c>
      <c r="D359" s="155">
        <v>131.91376511999999</v>
      </c>
      <c r="E359" s="155">
        <v>92.76085693919849</v>
      </c>
      <c r="F359" s="155"/>
      <c r="G359" s="155"/>
      <c r="H359" s="155"/>
      <c r="I359" s="155"/>
      <c r="J359" s="155"/>
      <c r="K359" s="155"/>
      <c r="L359" s="155"/>
      <c r="M359" s="155"/>
      <c r="N359" s="155"/>
    </row>
    <row r="360" spans="2:14">
      <c r="B360" s="1">
        <v>10</v>
      </c>
      <c r="C360" s="1" t="s">
        <v>41</v>
      </c>
      <c r="D360" s="155">
        <v>471.81983653865217</v>
      </c>
      <c r="E360" s="155">
        <v>330.7911976801422</v>
      </c>
      <c r="F360" s="155"/>
      <c r="G360" s="155"/>
      <c r="H360" s="155"/>
      <c r="I360" s="155"/>
      <c r="J360" s="155"/>
      <c r="K360" s="155"/>
      <c r="L360" s="155"/>
      <c r="M360" s="155"/>
      <c r="N360" s="155"/>
    </row>
    <row r="361" spans="2:14">
      <c r="B361" s="1">
        <v>25</v>
      </c>
      <c r="C361" s="1" t="s">
        <v>285</v>
      </c>
      <c r="D361" s="155">
        <v>38.88271012000002</v>
      </c>
      <c r="E361" s="155">
        <v>50.329167999999989</v>
      </c>
      <c r="F361" s="155"/>
      <c r="G361" s="155"/>
      <c r="H361" s="155"/>
      <c r="I361" s="155"/>
      <c r="J361" s="155"/>
      <c r="K361" s="155"/>
      <c r="L361" s="155"/>
      <c r="M361" s="155"/>
      <c r="N361" s="155"/>
    </row>
    <row r="362" spans="2:14">
      <c r="B362" s="1">
        <v>40</v>
      </c>
      <c r="C362" s="1" t="s">
        <v>60</v>
      </c>
      <c r="D362" s="155">
        <v>535.36466398751736</v>
      </c>
      <c r="E362" s="155">
        <v>460.23701138546988</v>
      </c>
      <c r="F362" s="155"/>
      <c r="G362" s="155"/>
      <c r="H362" s="155"/>
      <c r="I362" s="155"/>
      <c r="J362" s="155"/>
      <c r="K362" s="155"/>
      <c r="L362" s="155"/>
      <c r="M362" s="155"/>
      <c r="N362" s="155"/>
    </row>
    <row r="363" spans="2:14">
      <c r="B363" s="1">
        <v>50</v>
      </c>
      <c r="C363" s="1" t="s">
        <v>286</v>
      </c>
      <c r="D363" s="155">
        <v>0</v>
      </c>
      <c r="E363" s="155">
        <v>0</v>
      </c>
      <c r="F363" s="155"/>
      <c r="G363" s="155"/>
      <c r="H363" s="155"/>
      <c r="I363" s="155"/>
      <c r="J363" s="155"/>
      <c r="K363" s="155"/>
      <c r="L363" s="155"/>
      <c r="M363" s="155"/>
      <c r="N363" s="155"/>
    </row>
    <row r="364" spans="2:14">
      <c r="B364" s="1"/>
      <c r="C364" s="1" t="s">
        <v>333</v>
      </c>
      <c r="D364" s="155">
        <v>1177.9809757661696</v>
      </c>
      <c r="E364" s="155">
        <v>934.11823400481057</v>
      </c>
      <c r="F364" s="155"/>
      <c r="G364" s="155"/>
      <c r="H364" s="155"/>
      <c r="I364" s="155"/>
      <c r="J364" s="155"/>
      <c r="K364" s="155"/>
      <c r="L364" s="155"/>
      <c r="M364" s="155"/>
      <c r="N364" s="155"/>
    </row>
    <row r="365" spans="2:14">
      <c r="B365" s="1">
        <v>100</v>
      </c>
      <c r="C365" s="1" t="s">
        <v>183</v>
      </c>
      <c r="D365" s="155">
        <v>2155.6052671051739</v>
      </c>
      <c r="E365" s="155">
        <v>1718.2936951694035</v>
      </c>
      <c r="F365" s="155"/>
      <c r="G365" s="155"/>
      <c r="H365" s="155"/>
      <c r="I365" s="155"/>
      <c r="J365" s="155"/>
      <c r="K365" s="155"/>
      <c r="L365" s="155"/>
      <c r="M365" s="155"/>
      <c r="N365" s="155"/>
    </row>
    <row r="366" spans="2:14">
      <c r="B366" s="1">
        <v>200</v>
      </c>
      <c r="C366" s="1" t="s">
        <v>184</v>
      </c>
      <c r="D366" s="155">
        <v>1.1000000000000001</v>
      </c>
      <c r="E366" s="155">
        <v>6.0945</v>
      </c>
      <c r="F366" s="155"/>
      <c r="G366" s="155"/>
      <c r="H366" s="155"/>
      <c r="I366" s="155"/>
      <c r="J366" s="155"/>
      <c r="K366" s="155"/>
      <c r="L366" s="155"/>
      <c r="M366" s="155"/>
      <c r="N366" s="155"/>
    </row>
    <row r="367" spans="2:14">
      <c r="B367" s="1">
        <v>400</v>
      </c>
      <c r="C367" s="1" t="s">
        <v>185</v>
      </c>
      <c r="D367" s="155">
        <v>49.212000000000003</v>
      </c>
      <c r="E367" s="155">
        <v>123.96396969718188</v>
      </c>
      <c r="F367" s="155"/>
      <c r="G367" s="155"/>
      <c r="H367" s="155"/>
      <c r="I367" s="155"/>
      <c r="J367" s="155"/>
      <c r="K367" s="155"/>
      <c r="L367" s="155"/>
      <c r="M367" s="155"/>
      <c r="N367" s="155"/>
    </row>
    <row r="368" spans="2:14">
      <c r="B368" s="1">
        <v>800</v>
      </c>
      <c r="C368" s="1" t="s">
        <v>186</v>
      </c>
      <c r="D368" s="155">
        <v>0</v>
      </c>
      <c r="E368" s="155">
        <v>0</v>
      </c>
      <c r="F368" s="155"/>
      <c r="G368" s="155"/>
      <c r="H368" s="155"/>
      <c r="I368" s="155"/>
      <c r="J368" s="155"/>
      <c r="K368" s="155"/>
      <c r="L368" s="155"/>
      <c r="M368" s="155"/>
      <c r="N368" s="155"/>
    </row>
    <row r="369" spans="2:14">
      <c r="B369" s="1">
        <v>1600</v>
      </c>
      <c r="C369" s="1" t="s">
        <v>187</v>
      </c>
      <c r="D369" s="155">
        <v>0</v>
      </c>
      <c r="E369" s="155">
        <v>0</v>
      </c>
      <c r="F369" s="155"/>
      <c r="G369" s="155"/>
      <c r="H369" s="155"/>
      <c r="I369" s="155"/>
      <c r="J369" s="155"/>
      <c r="K369" s="155"/>
      <c r="L369" s="155"/>
      <c r="M369" s="155"/>
      <c r="N369" s="155"/>
    </row>
    <row r="371" spans="2:14">
      <c r="B371" s="116" t="s">
        <v>332</v>
      </c>
    </row>
    <row r="387" spans="2:16">
      <c r="B387" s="1" t="s">
        <v>314</v>
      </c>
      <c r="C387" s="3">
        <v>2018</v>
      </c>
      <c r="D387" s="3">
        <v>2019</v>
      </c>
      <c r="E387" s="3">
        <v>2020</v>
      </c>
      <c r="F387" s="3">
        <v>2021</v>
      </c>
      <c r="G387" s="3">
        <v>2022</v>
      </c>
      <c r="H387" s="3">
        <v>2023</v>
      </c>
      <c r="I387" s="3">
        <v>2024</v>
      </c>
      <c r="J387" s="3">
        <v>2025</v>
      </c>
      <c r="K387" s="3">
        <v>2026</v>
      </c>
      <c r="L387" s="3">
        <v>2027</v>
      </c>
      <c r="M387" s="3">
        <v>2028</v>
      </c>
    </row>
    <row r="388" spans="2:16">
      <c r="B388" s="1" t="s">
        <v>326</v>
      </c>
      <c r="C388" s="154">
        <v>3383.8982428713425</v>
      </c>
      <c r="D388" s="154">
        <v>2782.470398871395</v>
      </c>
      <c r="E388" s="154"/>
      <c r="F388" s="154"/>
      <c r="G388" s="154"/>
      <c r="H388" s="154"/>
      <c r="I388" s="154"/>
      <c r="J388" s="154"/>
      <c r="K388" s="154"/>
      <c r="L388" s="154"/>
      <c r="M388" s="154"/>
    </row>
    <row r="389" spans="2:16">
      <c r="B389" s="1" t="s">
        <v>289</v>
      </c>
      <c r="C389" s="154">
        <v>3388.0175278135284</v>
      </c>
      <c r="D389" s="154">
        <v>2782.470398871395</v>
      </c>
      <c r="E389" s="154"/>
      <c r="F389" s="154"/>
      <c r="G389" s="154"/>
      <c r="H389" s="154"/>
      <c r="I389" s="154"/>
      <c r="J389" s="154"/>
      <c r="K389" s="154"/>
      <c r="L389" s="154"/>
      <c r="M389" s="154"/>
    </row>
    <row r="390" spans="2:16">
      <c r="B390" s="1" t="s">
        <v>287</v>
      </c>
      <c r="C390" s="154">
        <v>3388.0175278135284</v>
      </c>
      <c r="D390" s="154">
        <v>2782.470398871395</v>
      </c>
      <c r="E390" s="154"/>
      <c r="F390" s="154"/>
      <c r="G390" s="154"/>
      <c r="H390" s="154"/>
      <c r="I390" s="154"/>
      <c r="J390" s="154"/>
      <c r="K390" s="154"/>
      <c r="L390" s="154"/>
      <c r="M390" s="154"/>
    </row>
    <row r="391" spans="2:16">
      <c r="C391" s="1"/>
      <c r="D391" s="1"/>
      <c r="E391" s="1"/>
      <c r="F391" s="1"/>
      <c r="G391" s="1"/>
      <c r="H391" s="1"/>
      <c r="I391" s="1"/>
      <c r="J391" s="1"/>
      <c r="K391" s="1"/>
      <c r="L391" s="1"/>
      <c r="M391" s="1"/>
      <c r="N391" s="1"/>
    </row>
    <row r="392" spans="2:16" ht="18">
      <c r="B392" s="160" t="s">
        <v>344</v>
      </c>
      <c r="P392" s="158"/>
    </row>
    <row r="394" spans="2:16">
      <c r="B394" t="s">
        <v>213</v>
      </c>
      <c r="C394" s="116" t="s">
        <v>364</v>
      </c>
    </row>
    <row r="395" spans="2:16">
      <c r="B395" s="3" t="s">
        <v>324</v>
      </c>
      <c r="C395" s="3" t="s">
        <v>314</v>
      </c>
      <c r="D395" s="3">
        <v>2018</v>
      </c>
      <c r="E395" s="3">
        <v>2019</v>
      </c>
      <c r="F395" s="3">
        <v>2020</v>
      </c>
      <c r="G395" s="3">
        <v>2021</v>
      </c>
      <c r="H395" s="3">
        <v>2022</v>
      </c>
      <c r="I395" s="3">
        <v>2023</v>
      </c>
      <c r="J395" s="3">
        <v>2024</v>
      </c>
      <c r="K395" s="3">
        <v>2025</v>
      </c>
      <c r="L395" s="3">
        <v>2026</v>
      </c>
      <c r="M395" s="3">
        <v>2027</v>
      </c>
      <c r="N395" s="3">
        <v>2028</v>
      </c>
    </row>
    <row r="396" spans="2:16">
      <c r="B396" s="4">
        <v>1</v>
      </c>
      <c r="C396" s="4" t="s">
        <v>376</v>
      </c>
      <c r="D396" s="164">
        <v>4962296</v>
      </c>
      <c r="E396" s="164">
        <v>3594917</v>
      </c>
      <c r="F396" s="164"/>
      <c r="G396" s="164"/>
      <c r="H396" s="164"/>
      <c r="I396" s="164"/>
      <c r="J396" s="164"/>
      <c r="K396" s="164"/>
      <c r="L396" s="164"/>
      <c r="M396" s="164"/>
      <c r="N396" s="164"/>
    </row>
    <row r="397" spans="2:16">
      <c r="B397" s="4">
        <v>10</v>
      </c>
      <c r="C397" s="4" t="s">
        <v>377</v>
      </c>
      <c r="D397" s="164">
        <v>14084264</v>
      </c>
      <c r="E397" s="164">
        <v>12626905.000000002</v>
      </c>
      <c r="F397" s="164"/>
      <c r="G397" s="164"/>
      <c r="H397" s="164"/>
      <c r="I397" s="164"/>
      <c r="J397" s="164"/>
      <c r="K397" s="164"/>
      <c r="L397" s="164"/>
      <c r="M397" s="164"/>
      <c r="N397" s="164"/>
    </row>
    <row r="398" spans="2:16">
      <c r="B398" s="4">
        <v>25</v>
      </c>
      <c r="C398" s="4" t="s">
        <v>378</v>
      </c>
      <c r="D398" s="164">
        <v>318978</v>
      </c>
      <c r="E398" s="164">
        <v>662127</v>
      </c>
      <c r="F398" s="164"/>
      <c r="G398" s="164"/>
      <c r="H398" s="164"/>
      <c r="I398" s="164"/>
      <c r="J398" s="164"/>
      <c r="K398" s="164"/>
      <c r="L398" s="164"/>
      <c r="M398" s="164"/>
      <c r="N398" s="164"/>
    </row>
    <row r="399" spans="2:16">
      <c r="B399" s="4">
        <v>40</v>
      </c>
      <c r="C399" s="4" t="s">
        <v>379</v>
      </c>
      <c r="D399" s="164">
        <v>1975810.7525500001</v>
      </c>
      <c r="E399" s="164">
        <v>1412949</v>
      </c>
      <c r="F399" s="164"/>
      <c r="G399" s="164"/>
      <c r="H399" s="164"/>
      <c r="I399" s="164"/>
      <c r="J399" s="164"/>
      <c r="K399" s="164"/>
      <c r="L399" s="164"/>
      <c r="M399" s="164"/>
      <c r="N399" s="164"/>
    </row>
    <row r="400" spans="2:16">
      <c r="B400" s="4">
        <v>50</v>
      </c>
      <c r="C400" s="4" t="s">
        <v>380</v>
      </c>
      <c r="D400" s="164">
        <v>0</v>
      </c>
      <c r="E400" s="164">
        <v>0</v>
      </c>
      <c r="F400" s="164"/>
      <c r="G400" s="164"/>
      <c r="H400" s="164"/>
      <c r="I400" s="164"/>
      <c r="J400" s="164"/>
      <c r="K400" s="164"/>
      <c r="L400" s="164"/>
      <c r="M400" s="164"/>
      <c r="N400" s="164"/>
    </row>
    <row r="401" spans="2:14">
      <c r="B401" s="4">
        <v>100</v>
      </c>
      <c r="C401" s="4" t="s">
        <v>381</v>
      </c>
      <c r="D401" s="164">
        <v>2082911</v>
      </c>
      <c r="E401" s="164">
        <v>2208207.8911414719</v>
      </c>
      <c r="F401" s="164"/>
      <c r="G401" s="164"/>
      <c r="H401" s="164"/>
      <c r="I401" s="164"/>
      <c r="J401" s="164"/>
      <c r="K401" s="164"/>
      <c r="L401" s="164"/>
      <c r="M401" s="164"/>
      <c r="N401" s="164"/>
    </row>
    <row r="402" spans="2:14">
      <c r="B402" s="4">
        <v>200</v>
      </c>
      <c r="C402" s="4" t="s">
        <v>382</v>
      </c>
      <c r="D402" s="164">
        <v>500</v>
      </c>
      <c r="E402" s="164">
        <v>5000</v>
      </c>
      <c r="F402" s="164"/>
      <c r="G402" s="164"/>
      <c r="H402" s="164"/>
      <c r="I402" s="164"/>
      <c r="J402" s="164"/>
      <c r="K402" s="164"/>
      <c r="L402" s="164"/>
      <c r="M402" s="164"/>
      <c r="N402" s="164"/>
    </row>
    <row r="403" spans="2:14">
      <c r="B403" s="4">
        <v>400</v>
      </c>
      <c r="C403" s="4" t="s">
        <v>383</v>
      </c>
      <c r="D403" s="164">
        <v>23000</v>
      </c>
      <c r="E403" s="164">
        <v>60000</v>
      </c>
      <c r="F403" s="164"/>
      <c r="G403" s="164"/>
      <c r="H403" s="164"/>
      <c r="I403" s="164"/>
      <c r="J403" s="164"/>
      <c r="K403" s="164"/>
      <c r="L403" s="164"/>
      <c r="M403" s="164"/>
      <c r="N403" s="164"/>
    </row>
    <row r="404" spans="2:14">
      <c r="B404" s="4">
        <v>800</v>
      </c>
      <c r="C404" s="4" t="s">
        <v>384</v>
      </c>
      <c r="D404" s="164">
        <v>0</v>
      </c>
      <c r="E404" s="164">
        <v>0</v>
      </c>
      <c r="F404" s="164"/>
      <c r="G404" s="164"/>
      <c r="H404" s="164"/>
      <c r="I404" s="164"/>
      <c r="J404" s="164"/>
      <c r="K404" s="164"/>
      <c r="L404" s="164"/>
      <c r="M404" s="164"/>
      <c r="N404" s="164"/>
    </row>
    <row r="405" spans="2:14">
      <c r="B405" s="4">
        <v>1600</v>
      </c>
      <c r="C405" s="4" t="s">
        <v>385</v>
      </c>
      <c r="D405" s="164">
        <v>0</v>
      </c>
      <c r="E405" s="164">
        <v>0</v>
      </c>
      <c r="F405" s="164"/>
      <c r="G405" s="164"/>
      <c r="H405" s="164"/>
      <c r="I405" s="164"/>
      <c r="J405" s="164"/>
      <c r="K405" s="164"/>
      <c r="L405" s="164"/>
      <c r="M405" s="164"/>
      <c r="N405" s="164"/>
    </row>
    <row r="406" spans="2:14">
      <c r="B406" s="4"/>
      <c r="C406" s="4"/>
      <c r="D406" s="164"/>
      <c r="E406" s="164"/>
      <c r="F406" s="164"/>
      <c r="G406" s="164"/>
      <c r="H406" s="164"/>
      <c r="I406" s="164"/>
      <c r="J406" s="164"/>
      <c r="K406" s="164"/>
      <c r="L406" s="164"/>
      <c r="M406" s="164"/>
      <c r="N406" s="164"/>
    </row>
    <row r="407" spans="2:14">
      <c r="B407" s="4"/>
      <c r="C407" s="4"/>
      <c r="D407" s="164"/>
      <c r="E407" s="164"/>
      <c r="F407" s="164"/>
      <c r="G407" s="164"/>
      <c r="H407" s="164"/>
      <c r="I407" s="164"/>
      <c r="J407" s="164"/>
      <c r="K407" s="164"/>
      <c r="L407" s="164"/>
      <c r="M407" s="164"/>
      <c r="N407" s="164"/>
    </row>
    <row r="408" spans="2:14">
      <c r="B408" s="4"/>
      <c r="C408" s="4"/>
      <c r="D408" s="164"/>
      <c r="E408" s="164"/>
      <c r="F408" s="164"/>
      <c r="G408" s="164"/>
      <c r="H408" s="164"/>
      <c r="I408" s="164"/>
      <c r="J408" s="164"/>
      <c r="K408" s="164"/>
      <c r="L408" s="164"/>
      <c r="M408" s="164"/>
      <c r="N408" s="164"/>
    </row>
    <row r="409" spans="2:14">
      <c r="B409" s="4"/>
      <c r="C409" s="4"/>
      <c r="D409" s="164"/>
      <c r="E409" s="164"/>
      <c r="F409" s="164"/>
      <c r="G409" s="164"/>
      <c r="H409" s="164"/>
      <c r="I409" s="164"/>
      <c r="J409" s="164"/>
      <c r="K409" s="164"/>
      <c r="L409" s="164"/>
      <c r="M409" s="164"/>
      <c r="N409" s="164"/>
    </row>
    <row r="410" spans="2:14">
      <c r="B410" s="4"/>
      <c r="C410" s="4"/>
      <c r="D410" s="164"/>
      <c r="E410" s="164"/>
      <c r="F410" s="164"/>
      <c r="G410" s="164"/>
      <c r="H410" s="164"/>
      <c r="I410" s="164"/>
      <c r="J410" s="164"/>
      <c r="K410" s="164"/>
      <c r="L410" s="164"/>
      <c r="M410" s="164"/>
      <c r="N410" s="164"/>
    </row>
    <row r="411" spans="2:14">
      <c r="B411" s="4"/>
      <c r="C411" s="4"/>
      <c r="D411" s="164"/>
      <c r="E411" s="164"/>
      <c r="F411" s="164"/>
      <c r="G411" s="164"/>
      <c r="H411" s="164"/>
      <c r="I411" s="164"/>
      <c r="J411" s="164"/>
      <c r="K411" s="164"/>
      <c r="L411" s="164"/>
      <c r="M411" s="164"/>
      <c r="N411" s="164"/>
    </row>
    <row r="412" spans="2:14">
      <c r="B412" s="4"/>
      <c r="C412" s="4"/>
      <c r="D412" s="164"/>
      <c r="E412" s="164"/>
      <c r="F412" s="164"/>
      <c r="G412" s="164"/>
      <c r="H412" s="164"/>
      <c r="I412" s="164"/>
      <c r="J412" s="164"/>
      <c r="K412" s="164"/>
      <c r="L412" s="164"/>
      <c r="M412" s="164"/>
      <c r="N412" s="164"/>
    </row>
    <row r="413" spans="2:14">
      <c r="B413" s="4"/>
      <c r="C413" s="4"/>
      <c r="D413" s="164"/>
      <c r="E413" s="164"/>
      <c r="F413" s="164"/>
      <c r="G413" s="164"/>
      <c r="H413" s="164"/>
      <c r="I413" s="164"/>
      <c r="J413" s="164"/>
      <c r="K413" s="164"/>
      <c r="L413" s="164"/>
      <c r="M413" s="164"/>
      <c r="N413" s="164"/>
    </row>
    <row r="414" spans="2:14">
      <c r="B414" s="4"/>
      <c r="C414" s="4"/>
      <c r="D414" s="164"/>
      <c r="E414" s="164"/>
      <c r="F414" s="164"/>
      <c r="G414" s="164"/>
      <c r="H414" s="164"/>
      <c r="I414" s="164"/>
      <c r="J414" s="164"/>
      <c r="K414" s="164"/>
      <c r="L414" s="164"/>
      <c r="M414" s="164"/>
      <c r="N414" s="164"/>
    </row>
    <row r="415" spans="2:14">
      <c r="B415" s="4"/>
      <c r="C415" s="4"/>
      <c r="D415" s="164"/>
      <c r="E415" s="164"/>
      <c r="F415" s="164"/>
      <c r="G415" s="164"/>
      <c r="H415" s="164"/>
      <c r="I415" s="164"/>
      <c r="J415" s="164"/>
      <c r="K415" s="164"/>
      <c r="L415" s="164"/>
      <c r="M415" s="164"/>
      <c r="N415" s="164"/>
    </row>
    <row r="416" spans="2:14">
      <c r="B416" s="4"/>
      <c r="C416" s="4"/>
      <c r="D416" s="164"/>
      <c r="E416" s="164"/>
      <c r="F416" s="164"/>
      <c r="G416" s="164"/>
      <c r="H416" s="164"/>
      <c r="I416" s="164"/>
      <c r="J416" s="164"/>
      <c r="K416" s="164"/>
      <c r="L416" s="164"/>
      <c r="M416" s="164"/>
      <c r="N416" s="164"/>
    </row>
    <row r="417" spans="2:14">
      <c r="B417" s="4"/>
      <c r="C417" s="4"/>
      <c r="D417" s="164"/>
      <c r="E417" s="164"/>
      <c r="F417" s="164"/>
      <c r="G417" s="164"/>
      <c r="H417" s="164"/>
      <c r="I417" s="164"/>
      <c r="J417" s="164"/>
      <c r="K417" s="164"/>
      <c r="L417" s="164"/>
      <c r="M417" s="164"/>
      <c r="N417" s="164"/>
    </row>
    <row r="418" spans="2:14">
      <c r="B418" s="4"/>
      <c r="C418" s="4"/>
      <c r="D418" s="164"/>
      <c r="E418" s="164"/>
      <c r="F418" s="164"/>
      <c r="G418" s="164"/>
      <c r="H418" s="164"/>
      <c r="I418" s="164"/>
      <c r="J418" s="164"/>
      <c r="K418" s="164"/>
      <c r="L418" s="164"/>
      <c r="M418" s="164"/>
      <c r="N418" s="164"/>
    </row>
    <row r="419" spans="2:14">
      <c r="B419" s="4"/>
      <c r="C419" s="4"/>
      <c r="D419" s="164"/>
      <c r="E419" s="164"/>
      <c r="F419" s="164"/>
      <c r="G419" s="164"/>
      <c r="H419" s="164"/>
      <c r="I419" s="164"/>
      <c r="J419" s="164"/>
      <c r="K419" s="164"/>
      <c r="L419" s="164"/>
      <c r="M419" s="164"/>
      <c r="N419" s="164"/>
    </row>
    <row r="420" spans="2:14">
      <c r="B420" s="18"/>
      <c r="C420" s="18"/>
      <c r="D420" s="18"/>
      <c r="E420" s="18"/>
      <c r="F420" s="18"/>
      <c r="G420" s="18"/>
      <c r="H420" s="18"/>
      <c r="I420" s="18"/>
      <c r="J420" s="18"/>
      <c r="K420" s="18"/>
      <c r="L420" s="18"/>
      <c r="M420" s="18"/>
      <c r="N420" s="18"/>
    </row>
    <row r="421" spans="2:14">
      <c r="B421" s="18"/>
      <c r="C421" s="18"/>
      <c r="D421" s="18"/>
      <c r="E421" s="18"/>
      <c r="F421" s="18"/>
      <c r="G421" s="18"/>
      <c r="H421" s="18"/>
      <c r="I421" s="18"/>
      <c r="J421" s="18"/>
      <c r="K421" s="18"/>
      <c r="L421" s="18"/>
      <c r="M421" s="18"/>
      <c r="N421" s="18"/>
    </row>
    <row r="422" spans="2:14">
      <c r="B422" s="1"/>
      <c r="C422" s="1"/>
      <c r="D422" s="1"/>
      <c r="E422" s="1"/>
      <c r="F422" s="1"/>
      <c r="G422" s="1"/>
      <c r="H422" s="1"/>
      <c r="I422" s="1"/>
      <c r="J422" s="1"/>
      <c r="K422" s="1"/>
      <c r="L422" s="1"/>
      <c r="M422" s="1"/>
      <c r="N422" s="1"/>
    </row>
    <row r="423" spans="2:14">
      <c r="B423" s="1"/>
      <c r="C423" s="1"/>
      <c r="D423" s="155"/>
      <c r="E423" s="155"/>
      <c r="F423" s="155"/>
      <c r="G423" s="155"/>
      <c r="H423" s="155"/>
      <c r="I423" s="155"/>
      <c r="J423" s="155"/>
      <c r="K423" s="155"/>
      <c r="L423" s="155"/>
      <c r="M423" s="155"/>
      <c r="N423" s="155"/>
    </row>
    <row r="424" spans="2:14">
      <c r="B424" s="1"/>
      <c r="C424" s="1"/>
      <c r="D424" s="155"/>
      <c r="E424" s="155"/>
      <c r="F424" s="155"/>
      <c r="G424" s="155"/>
      <c r="H424" s="155"/>
      <c r="I424" s="155"/>
      <c r="J424" s="155"/>
      <c r="K424" s="155"/>
      <c r="L424" s="155"/>
      <c r="M424" s="155"/>
      <c r="N424" s="155"/>
    </row>
    <row r="425" spans="2:14">
      <c r="B425" s="1"/>
      <c r="C425" s="1"/>
      <c r="D425" s="155"/>
      <c r="E425" s="155"/>
      <c r="F425" s="155"/>
      <c r="G425" s="155"/>
      <c r="H425" s="155"/>
      <c r="I425" s="155"/>
      <c r="J425" s="155"/>
      <c r="K425" s="155"/>
      <c r="L425" s="155"/>
      <c r="M425" s="155"/>
      <c r="N425" s="155"/>
    </row>
    <row r="426" spans="2:14">
      <c r="B426" s="1"/>
      <c r="C426" s="1"/>
      <c r="D426" s="155"/>
      <c r="E426" s="155"/>
      <c r="F426" s="155"/>
      <c r="G426" s="155"/>
      <c r="H426" s="155"/>
      <c r="I426" s="155"/>
      <c r="J426" s="155"/>
      <c r="K426" s="155"/>
      <c r="L426" s="155"/>
      <c r="M426" s="155"/>
      <c r="N426" s="155"/>
    </row>
    <row r="427" spans="2:14">
      <c r="B427" s="160" t="s">
        <v>345</v>
      </c>
      <c r="C427" s="1"/>
      <c r="D427" s="155"/>
      <c r="E427" s="155"/>
      <c r="F427" s="155"/>
      <c r="G427" s="155"/>
      <c r="H427" s="155"/>
      <c r="I427" s="155"/>
      <c r="J427" s="155"/>
      <c r="K427" s="155"/>
      <c r="L427" s="155"/>
      <c r="M427" s="155"/>
      <c r="N427" s="155"/>
    </row>
    <row r="428" spans="2:14">
      <c r="B428" s="1"/>
      <c r="C428" s="1"/>
      <c r="D428" s="155"/>
      <c r="E428" s="155"/>
      <c r="F428" s="155"/>
      <c r="G428" s="155"/>
      <c r="H428" s="155"/>
      <c r="I428" s="155"/>
      <c r="J428" s="155"/>
      <c r="K428" s="155"/>
      <c r="L428" s="155"/>
      <c r="M428" s="155"/>
      <c r="N428" s="155"/>
    </row>
    <row r="429" spans="2:14">
      <c r="B429" t="s">
        <v>213</v>
      </c>
      <c r="C429" s="116" t="s">
        <v>365</v>
      </c>
    </row>
    <row r="430" spans="2:14">
      <c r="B430" s="3" t="s">
        <v>324</v>
      </c>
      <c r="C430" s="3" t="s">
        <v>314</v>
      </c>
      <c r="D430" s="3">
        <v>2018</v>
      </c>
      <c r="E430" s="3">
        <v>2019</v>
      </c>
      <c r="F430" s="3">
        <v>2020</v>
      </c>
      <c r="G430" s="3">
        <v>2021</v>
      </c>
      <c r="H430" s="3">
        <v>2022</v>
      </c>
      <c r="I430" s="3">
        <v>2023</v>
      </c>
      <c r="J430" s="3">
        <v>2024</v>
      </c>
      <c r="K430" s="3">
        <v>2025</v>
      </c>
      <c r="L430" s="3">
        <v>2026</v>
      </c>
      <c r="M430" s="3">
        <v>2027</v>
      </c>
      <c r="N430" s="3">
        <v>2028</v>
      </c>
    </row>
    <row r="431" spans="2:14">
      <c r="B431" s="4">
        <v>1</v>
      </c>
      <c r="C431" s="4" t="s">
        <v>386</v>
      </c>
      <c r="D431" s="164">
        <v>9376680</v>
      </c>
      <c r="E431" s="164">
        <v>8509317</v>
      </c>
      <c r="F431" s="164"/>
      <c r="G431" s="164"/>
      <c r="H431" s="164"/>
      <c r="I431" s="164"/>
      <c r="J431" s="164"/>
      <c r="K431" s="164"/>
      <c r="L431" s="164"/>
      <c r="M431" s="164"/>
      <c r="N431" s="164"/>
    </row>
    <row r="432" spans="2:14">
      <c r="B432" s="4">
        <v>10</v>
      </c>
      <c r="C432" s="4" t="s">
        <v>387</v>
      </c>
      <c r="D432" s="164">
        <v>7932741.0999999996</v>
      </c>
      <c r="E432" s="164">
        <v>5988134</v>
      </c>
      <c r="F432" s="164"/>
      <c r="G432" s="164"/>
      <c r="H432" s="164"/>
      <c r="I432" s="164"/>
      <c r="J432" s="164"/>
      <c r="K432" s="164"/>
      <c r="L432" s="164"/>
      <c r="M432" s="164"/>
      <c r="N432" s="164"/>
    </row>
    <row r="433" spans="2:14">
      <c r="B433" s="4">
        <v>25</v>
      </c>
      <c r="C433" s="4" t="s">
        <v>388</v>
      </c>
      <c r="D433" s="164">
        <v>56709</v>
      </c>
      <c r="E433" s="164">
        <v>66057</v>
      </c>
      <c r="F433" s="164"/>
      <c r="G433" s="164"/>
      <c r="H433" s="164"/>
      <c r="I433" s="164"/>
      <c r="J433" s="164"/>
      <c r="K433" s="164"/>
      <c r="L433" s="164"/>
      <c r="M433" s="164"/>
      <c r="N433" s="164"/>
    </row>
    <row r="434" spans="2:14">
      <c r="B434" s="4">
        <v>40</v>
      </c>
      <c r="C434" s="4" t="s">
        <v>389</v>
      </c>
      <c r="D434" s="164">
        <v>1052090</v>
      </c>
      <c r="E434" s="164">
        <v>1276831</v>
      </c>
      <c r="F434" s="164"/>
      <c r="G434" s="164"/>
      <c r="H434" s="164"/>
      <c r="I434" s="164"/>
      <c r="J434" s="164"/>
      <c r="K434" s="164"/>
      <c r="L434" s="164"/>
      <c r="M434" s="164"/>
      <c r="N434" s="164"/>
    </row>
    <row r="435" spans="2:14">
      <c r="B435" s="4">
        <v>50</v>
      </c>
      <c r="C435" s="4" t="s">
        <v>390</v>
      </c>
      <c r="D435" s="164">
        <v>0</v>
      </c>
      <c r="E435" s="164">
        <v>0</v>
      </c>
      <c r="F435" s="164"/>
      <c r="G435" s="164"/>
      <c r="H435" s="164"/>
      <c r="I435" s="164"/>
      <c r="J435" s="164"/>
      <c r="K435" s="164"/>
      <c r="L435" s="164"/>
      <c r="M435" s="164"/>
      <c r="N435" s="164"/>
    </row>
    <row r="436" spans="2:14">
      <c r="B436" s="4">
        <v>100</v>
      </c>
      <c r="C436" s="4" t="s">
        <v>391</v>
      </c>
      <c r="D436" s="164">
        <v>4104107.7366946777</v>
      </c>
      <c r="E436" s="164">
        <v>5700134</v>
      </c>
      <c r="F436" s="164"/>
      <c r="G436" s="164"/>
      <c r="H436" s="164"/>
      <c r="I436" s="164"/>
      <c r="J436" s="164"/>
      <c r="K436" s="164"/>
      <c r="L436" s="164"/>
      <c r="M436" s="164"/>
      <c r="N436" s="164"/>
    </row>
    <row r="437" spans="2:14">
      <c r="B437" s="4">
        <v>200</v>
      </c>
      <c r="C437" s="4" t="s">
        <v>392</v>
      </c>
      <c r="D437" s="164">
        <v>500</v>
      </c>
      <c r="E437" s="164">
        <v>6072</v>
      </c>
      <c r="F437" s="164"/>
      <c r="G437" s="164"/>
      <c r="H437" s="164"/>
      <c r="I437" s="164"/>
      <c r="J437" s="164"/>
      <c r="K437" s="164"/>
      <c r="L437" s="164"/>
      <c r="M437" s="164"/>
      <c r="N437" s="164"/>
    </row>
    <row r="438" spans="2:14">
      <c r="B438" s="4">
        <v>400</v>
      </c>
      <c r="C438" s="4" t="s">
        <v>393</v>
      </c>
      <c r="D438" s="164">
        <v>16000</v>
      </c>
      <c r="E438" s="164">
        <v>86655.626373626379</v>
      </c>
      <c r="F438" s="164"/>
      <c r="G438" s="164"/>
      <c r="H438" s="164"/>
      <c r="I438" s="164"/>
      <c r="J438" s="164"/>
      <c r="K438" s="164"/>
      <c r="L438" s="164"/>
      <c r="M438" s="164"/>
      <c r="N438" s="164"/>
    </row>
    <row r="439" spans="2:14">
      <c r="B439" s="4">
        <v>800</v>
      </c>
      <c r="C439" s="4" t="s">
        <v>394</v>
      </c>
      <c r="D439" s="164">
        <v>0</v>
      </c>
      <c r="E439" s="164">
        <v>0</v>
      </c>
      <c r="F439" s="164"/>
      <c r="G439" s="164"/>
      <c r="H439" s="164"/>
      <c r="I439" s="164"/>
      <c r="J439" s="164"/>
      <c r="K439" s="164"/>
      <c r="L439" s="164"/>
      <c r="M439" s="164"/>
      <c r="N439" s="164"/>
    </row>
    <row r="440" spans="2:14">
      <c r="B440" s="4">
        <v>1600</v>
      </c>
      <c r="C440" s="4" t="s">
        <v>395</v>
      </c>
      <c r="D440" s="164">
        <v>0</v>
      </c>
      <c r="E440" s="164">
        <v>0</v>
      </c>
      <c r="F440" s="164"/>
      <c r="G440" s="164"/>
      <c r="H440" s="164"/>
      <c r="I440" s="164"/>
      <c r="J440" s="164"/>
      <c r="K440" s="164"/>
      <c r="L440" s="164"/>
      <c r="M440" s="164"/>
      <c r="N440" s="164"/>
    </row>
    <row r="441" spans="2:14">
      <c r="B441" s="20"/>
      <c r="C441" s="20"/>
      <c r="D441" s="159"/>
      <c r="E441" s="159"/>
      <c r="F441" s="159"/>
      <c r="G441" s="159"/>
      <c r="H441" s="159"/>
      <c r="I441" s="159"/>
      <c r="J441" s="159"/>
      <c r="K441" s="159"/>
      <c r="L441" s="159"/>
      <c r="M441" s="159"/>
      <c r="N441" s="159"/>
    </row>
    <row r="442" spans="2:14">
      <c r="B442" s="20"/>
      <c r="C442" s="20"/>
      <c r="D442" s="159"/>
      <c r="E442" s="159"/>
      <c r="F442" s="159"/>
      <c r="G442" s="159"/>
      <c r="H442" s="159"/>
      <c r="I442" s="159"/>
      <c r="J442" s="159"/>
      <c r="K442" s="159"/>
      <c r="L442" s="159"/>
      <c r="M442" s="159"/>
      <c r="N442" s="159"/>
    </row>
    <row r="443" spans="2:14">
      <c r="B443" s="20"/>
      <c r="C443" s="20"/>
      <c r="D443" s="159"/>
      <c r="E443" s="159"/>
      <c r="F443" s="159"/>
      <c r="G443" s="159"/>
      <c r="H443" s="159"/>
      <c r="I443" s="159"/>
      <c r="J443" s="159"/>
      <c r="K443" s="159"/>
      <c r="L443" s="159"/>
      <c r="M443" s="159"/>
      <c r="N443" s="159"/>
    </row>
    <row r="444" spans="2:14">
      <c r="B444" s="20"/>
      <c r="C444" s="20"/>
      <c r="D444" s="159"/>
      <c r="E444" s="159"/>
      <c r="F444" s="159"/>
      <c r="G444" s="159"/>
      <c r="H444" s="159"/>
      <c r="I444" s="159"/>
      <c r="J444" s="159"/>
      <c r="K444" s="159"/>
      <c r="L444" s="159"/>
      <c r="M444" s="159"/>
      <c r="N444" s="159"/>
    </row>
    <row r="445" spans="2:14">
      <c r="B445" s="20"/>
      <c r="C445" s="20"/>
      <c r="D445" s="159"/>
      <c r="E445" s="159"/>
      <c r="F445" s="159"/>
      <c r="G445" s="159"/>
      <c r="H445" s="159"/>
      <c r="I445" s="159"/>
      <c r="J445" s="159"/>
      <c r="K445" s="159"/>
      <c r="L445" s="159"/>
      <c r="M445" s="159"/>
      <c r="N445" s="159"/>
    </row>
    <row r="446" spans="2:14">
      <c r="B446" s="20"/>
      <c r="C446" s="20"/>
      <c r="D446" s="159"/>
      <c r="E446" s="159"/>
      <c r="F446" s="159"/>
      <c r="G446" s="159"/>
      <c r="H446" s="159"/>
      <c r="I446" s="159"/>
      <c r="J446" s="159"/>
      <c r="K446" s="159"/>
      <c r="L446" s="159"/>
      <c r="M446" s="159"/>
      <c r="N446" s="159"/>
    </row>
    <row r="447" spans="2:14">
      <c r="B447" s="20"/>
      <c r="C447" s="20"/>
      <c r="D447" s="159"/>
      <c r="E447" s="159"/>
      <c r="F447" s="159"/>
      <c r="G447" s="159"/>
      <c r="H447" s="159"/>
      <c r="I447" s="159"/>
      <c r="J447" s="159"/>
      <c r="K447" s="159"/>
      <c r="L447" s="159"/>
      <c r="M447" s="159"/>
      <c r="N447" s="159"/>
    </row>
    <row r="448" spans="2:14">
      <c r="B448" s="20"/>
      <c r="C448" s="20"/>
      <c r="D448" s="159"/>
      <c r="E448" s="159"/>
      <c r="F448" s="159"/>
      <c r="G448" s="159"/>
      <c r="H448" s="159"/>
      <c r="I448" s="159"/>
      <c r="J448" s="159"/>
      <c r="K448" s="159"/>
      <c r="L448" s="159"/>
      <c r="M448" s="159"/>
      <c r="N448" s="159"/>
    </row>
    <row r="449" spans="2:14">
      <c r="B449" s="20"/>
      <c r="C449" s="20"/>
      <c r="D449" s="159"/>
      <c r="E449" s="159"/>
      <c r="F449" s="159"/>
      <c r="G449" s="159"/>
      <c r="H449" s="159"/>
      <c r="I449" s="159"/>
      <c r="J449" s="159"/>
      <c r="K449" s="159"/>
      <c r="L449" s="159"/>
      <c r="M449" s="159"/>
      <c r="N449" s="159"/>
    </row>
    <row r="450" spans="2:14">
      <c r="B450" s="20"/>
      <c r="C450" s="20"/>
      <c r="D450" s="159"/>
      <c r="E450" s="159"/>
      <c r="F450" s="159"/>
      <c r="G450" s="159"/>
      <c r="H450" s="159"/>
      <c r="I450" s="159"/>
      <c r="J450" s="159"/>
      <c r="K450" s="159"/>
      <c r="L450" s="159"/>
      <c r="M450" s="159"/>
      <c r="N450" s="159"/>
    </row>
    <row r="451" spans="2:14">
      <c r="B451" s="20"/>
      <c r="C451" s="20"/>
      <c r="D451" s="159"/>
      <c r="E451" s="159"/>
      <c r="F451" s="159"/>
      <c r="G451" s="159"/>
      <c r="H451" s="159"/>
      <c r="I451" s="159"/>
      <c r="J451" s="159"/>
      <c r="K451" s="159"/>
      <c r="L451" s="159"/>
      <c r="M451" s="159"/>
      <c r="N451" s="159"/>
    </row>
    <row r="452" spans="2:14">
      <c r="B452" s="20"/>
      <c r="C452" s="20"/>
      <c r="D452" s="159"/>
      <c r="E452" s="159"/>
      <c r="F452" s="159"/>
      <c r="G452" s="159"/>
      <c r="H452" s="159"/>
      <c r="I452" s="159"/>
      <c r="J452" s="159"/>
      <c r="K452" s="159"/>
      <c r="L452" s="159"/>
      <c r="M452" s="159"/>
      <c r="N452" s="159"/>
    </row>
    <row r="453" spans="2:14">
      <c r="B453" s="20"/>
      <c r="C453" s="20"/>
      <c r="D453" s="159"/>
      <c r="E453" s="159"/>
      <c r="F453" s="159"/>
      <c r="G453" s="159"/>
      <c r="H453" s="159"/>
      <c r="I453" s="159"/>
      <c r="J453" s="159"/>
      <c r="K453" s="159"/>
      <c r="L453" s="159"/>
      <c r="M453" s="159"/>
      <c r="N453" s="159"/>
    </row>
    <row r="454" spans="2:14">
      <c r="B454" s="20"/>
      <c r="C454" s="20"/>
      <c r="D454" s="159"/>
      <c r="E454" s="159"/>
      <c r="F454" s="159"/>
      <c r="G454" s="159"/>
      <c r="H454" s="159"/>
      <c r="I454" s="159"/>
      <c r="J454" s="159"/>
      <c r="K454" s="159"/>
      <c r="L454" s="159"/>
      <c r="M454" s="159"/>
      <c r="N454" s="159"/>
    </row>
    <row r="455" spans="2:14">
      <c r="B455" s="20"/>
      <c r="C455" s="20"/>
      <c r="D455" s="159"/>
      <c r="E455" s="159"/>
      <c r="F455" s="159"/>
      <c r="G455" s="159"/>
      <c r="H455" s="159"/>
      <c r="I455" s="159"/>
      <c r="J455" s="159"/>
      <c r="K455" s="159"/>
      <c r="L455" s="159"/>
      <c r="M455" s="159"/>
      <c r="N455" s="159"/>
    </row>
    <row r="456" spans="2:14">
      <c r="B456" s="20"/>
      <c r="C456" s="20"/>
      <c r="D456" s="159"/>
      <c r="E456" s="159"/>
      <c r="F456" s="159"/>
      <c r="G456" s="159"/>
      <c r="H456" s="159"/>
      <c r="I456" s="159"/>
      <c r="J456" s="159"/>
      <c r="K456" s="159"/>
      <c r="L456" s="159"/>
      <c r="M456" s="159"/>
      <c r="N456" s="159"/>
    </row>
    <row r="457" spans="2:14">
      <c r="B457" s="20"/>
      <c r="C457" s="20"/>
      <c r="D457" s="159"/>
      <c r="E457" s="159"/>
      <c r="F457" s="159"/>
      <c r="G457" s="159"/>
      <c r="H457" s="159"/>
      <c r="I457" s="159"/>
      <c r="J457" s="159"/>
      <c r="K457" s="159"/>
      <c r="L457" s="159"/>
      <c r="M457" s="159"/>
      <c r="N457" s="159"/>
    </row>
    <row r="458" spans="2:14">
      <c r="B458" s="20"/>
      <c r="C458" s="20"/>
      <c r="D458" s="159"/>
      <c r="E458" s="159"/>
      <c r="F458" s="159"/>
      <c r="G458" s="159"/>
      <c r="H458" s="159"/>
      <c r="I458" s="159"/>
      <c r="J458" s="159"/>
      <c r="K458" s="159"/>
      <c r="L458" s="159"/>
      <c r="M458" s="159"/>
      <c r="N458" s="159"/>
    </row>
    <row r="459" spans="2:14">
      <c r="B459" s="20"/>
      <c r="C459" s="20"/>
      <c r="D459" s="159"/>
      <c r="E459" s="159"/>
      <c r="F459" s="159"/>
      <c r="G459" s="159"/>
      <c r="H459" s="159"/>
      <c r="I459" s="159"/>
      <c r="J459" s="159"/>
      <c r="K459" s="159"/>
      <c r="L459" s="159"/>
      <c r="M459" s="159"/>
      <c r="N459" s="159"/>
    </row>
    <row r="460" spans="2:14">
      <c r="B460" s="20"/>
      <c r="C460" s="20"/>
      <c r="D460" s="159"/>
      <c r="E460" s="159"/>
      <c r="F460" s="159"/>
      <c r="G460" s="159"/>
      <c r="H460" s="159"/>
      <c r="I460" s="159"/>
      <c r="J460" s="159"/>
      <c r="K460" s="159"/>
      <c r="L460" s="159"/>
      <c r="M460" s="159"/>
      <c r="N460" s="159"/>
    </row>
    <row r="463" spans="2:14">
      <c r="B463" s="1"/>
      <c r="C463" s="1"/>
      <c r="D463" s="1"/>
      <c r="E463" s="1"/>
      <c r="F463" s="1"/>
      <c r="G463" s="1"/>
      <c r="H463" s="1"/>
      <c r="I463" s="1"/>
      <c r="J463" s="1"/>
      <c r="K463" s="1"/>
      <c r="L463" s="1"/>
      <c r="M463" s="1"/>
      <c r="N463" s="1"/>
    </row>
    <row r="464" spans="2:14">
      <c r="B464" s="160" t="s">
        <v>346</v>
      </c>
      <c r="C464" s="1"/>
      <c r="D464" s="155"/>
      <c r="E464" s="155"/>
      <c r="F464" s="155"/>
      <c r="G464" s="155"/>
      <c r="H464" s="155"/>
      <c r="I464" s="155"/>
      <c r="J464" s="155"/>
      <c r="K464" s="155"/>
      <c r="L464" s="155"/>
      <c r="M464" s="155"/>
      <c r="N464" s="155"/>
    </row>
    <row r="465" spans="2:14">
      <c r="B465" s="1"/>
      <c r="C465" s="1"/>
      <c r="D465" s="155"/>
      <c r="E465" s="155"/>
      <c r="F465" s="155"/>
      <c r="G465" s="155"/>
      <c r="H465" s="155"/>
      <c r="I465" s="155"/>
      <c r="J465" s="155"/>
      <c r="K465" s="155"/>
      <c r="L465" s="155"/>
      <c r="M465" s="155"/>
      <c r="N465" s="155"/>
    </row>
    <row r="466" spans="2:14">
      <c r="B466" s="1"/>
      <c r="C466" s="1"/>
      <c r="D466" s="155"/>
      <c r="E466" s="155"/>
      <c r="F466" s="155"/>
      <c r="G466" s="155"/>
      <c r="H466" s="155"/>
      <c r="I466" s="155"/>
      <c r="J466" s="155"/>
      <c r="K466" s="155"/>
      <c r="L466" s="155"/>
      <c r="M466" s="155"/>
      <c r="N466" s="155"/>
    </row>
    <row r="467" spans="2:14">
      <c r="C467" s="1"/>
      <c r="D467" s="155"/>
      <c r="E467" s="155"/>
      <c r="F467" s="155"/>
      <c r="G467" s="155"/>
      <c r="H467" s="155"/>
      <c r="I467" s="155"/>
      <c r="J467" s="155"/>
      <c r="K467" s="155"/>
      <c r="L467" s="155"/>
      <c r="M467" s="155"/>
      <c r="N467" s="155"/>
    </row>
    <row r="468" spans="2:14">
      <c r="B468" s="1"/>
      <c r="C468" s="1"/>
      <c r="D468" s="155"/>
      <c r="E468" s="155"/>
      <c r="F468" s="155"/>
      <c r="G468" s="155"/>
      <c r="H468" s="155"/>
      <c r="I468" s="155"/>
      <c r="J468" s="155"/>
      <c r="K468" s="155"/>
      <c r="L468" s="155"/>
      <c r="M468" s="155"/>
      <c r="N468" s="155"/>
    </row>
    <row r="469" spans="2:14">
      <c r="B469" s="1"/>
    </row>
    <row r="470" spans="2:14">
      <c r="B470" s="1"/>
    </row>
    <row r="471" spans="2:14">
      <c r="B471" s="1"/>
    </row>
    <row r="472" spans="2:14">
      <c r="B472" s="1"/>
      <c r="C472" s="1"/>
      <c r="D472" s="155"/>
      <c r="E472" s="155"/>
      <c r="F472" s="155"/>
      <c r="G472" s="155"/>
      <c r="H472" s="155"/>
      <c r="I472" s="155"/>
      <c r="J472" s="155"/>
      <c r="K472" s="155"/>
      <c r="L472" s="155"/>
      <c r="M472" s="155"/>
      <c r="N472" s="155"/>
    </row>
    <row r="473" spans="2:14">
      <c r="B473" s="1"/>
      <c r="C473" s="1"/>
      <c r="D473" s="155"/>
      <c r="E473" s="155"/>
      <c r="F473" s="155"/>
      <c r="G473" s="155"/>
      <c r="H473" s="155"/>
      <c r="I473" s="155"/>
      <c r="J473" s="155"/>
      <c r="K473" s="155"/>
      <c r="L473" s="155"/>
      <c r="M473" s="155"/>
      <c r="N473" s="155"/>
    </row>
    <row r="474" spans="2:14">
      <c r="B474" s="1"/>
      <c r="C474" s="1"/>
      <c r="D474" s="155"/>
      <c r="E474" s="155"/>
      <c r="F474" s="155"/>
      <c r="G474" s="155"/>
      <c r="H474" s="155"/>
      <c r="I474" s="155"/>
      <c r="J474" s="155"/>
      <c r="K474" s="155"/>
      <c r="L474" s="155"/>
      <c r="M474" s="155"/>
      <c r="N474" s="155"/>
    </row>
    <row r="481" spans="2:14">
      <c r="C481" s="3"/>
      <c r="D481" s="3">
        <v>2018</v>
      </c>
      <c r="E481" s="3">
        <v>2019</v>
      </c>
      <c r="F481" s="3">
        <v>2020</v>
      </c>
      <c r="G481" s="3">
        <v>2021</v>
      </c>
      <c r="H481" s="3">
        <v>2022</v>
      </c>
      <c r="I481" s="3">
        <v>2023</v>
      </c>
      <c r="J481" s="3">
        <v>2024</v>
      </c>
      <c r="K481" s="3">
        <v>2025</v>
      </c>
      <c r="L481" s="3">
        <v>2026</v>
      </c>
      <c r="M481" s="3">
        <v>2027</v>
      </c>
      <c r="N481" s="3">
        <v>2028</v>
      </c>
    </row>
    <row r="482" spans="2:14">
      <c r="B482" t="s">
        <v>364</v>
      </c>
      <c r="C482" s="1" t="s">
        <v>367</v>
      </c>
      <c r="D482" s="165">
        <v>0.33826957795827828</v>
      </c>
      <c r="E482" s="165">
        <v>0.2818234936117654</v>
      </c>
      <c r="F482" s="165"/>
      <c r="G482" s="165"/>
      <c r="H482" s="165"/>
      <c r="I482" s="165"/>
      <c r="J482" s="165"/>
      <c r="K482" s="165"/>
      <c r="L482" s="165"/>
      <c r="M482" s="165"/>
      <c r="N482" s="165"/>
    </row>
    <row r="483" spans="2:14">
      <c r="B483" t="s">
        <v>365</v>
      </c>
      <c r="C483" s="1" t="s">
        <v>366</v>
      </c>
      <c r="D483" s="165">
        <v>0.66173042204172161</v>
      </c>
      <c r="E483" s="165">
        <v>0.7181765063882346</v>
      </c>
      <c r="F483" s="165"/>
      <c r="G483" s="165"/>
      <c r="H483" s="165"/>
      <c r="I483" s="165"/>
      <c r="J483" s="165"/>
      <c r="K483" s="165"/>
      <c r="L483" s="165"/>
      <c r="M483" s="165"/>
      <c r="N483" s="165"/>
    </row>
    <row r="486" spans="2:14">
      <c r="B486" s="160" t="s">
        <v>347</v>
      </c>
    </row>
    <row r="487" spans="2:14">
      <c r="B487" s="160"/>
    </row>
    <row r="488" spans="2:14">
      <c r="B488" s="132" t="s">
        <v>407</v>
      </c>
      <c r="C488" s="7"/>
      <c r="D488" s="3">
        <v>2018</v>
      </c>
      <c r="E488" s="3">
        <v>2019</v>
      </c>
      <c r="F488" s="3">
        <v>2020</v>
      </c>
      <c r="G488" s="3">
        <v>2021</v>
      </c>
      <c r="H488" s="3">
        <v>2022</v>
      </c>
      <c r="I488" s="3">
        <v>2023</v>
      </c>
      <c r="J488" s="3">
        <v>2024</v>
      </c>
      <c r="K488" s="3">
        <v>2025</v>
      </c>
      <c r="L488" s="3">
        <v>2026</v>
      </c>
      <c r="M488" s="3">
        <v>2027</v>
      </c>
      <c r="N488" s="3">
        <v>2028</v>
      </c>
    </row>
    <row r="489" spans="2:14">
      <c r="B489" s="184">
        <v>1</v>
      </c>
      <c r="C489" s="111" t="s">
        <v>410</v>
      </c>
      <c r="D489" s="25">
        <v>4962296</v>
      </c>
      <c r="E489" s="25">
        <v>3594917</v>
      </c>
      <c r="F489" s="25"/>
      <c r="G489" s="25"/>
      <c r="H489" s="25"/>
      <c r="I489" s="25"/>
      <c r="J489" s="25"/>
      <c r="K489" s="25"/>
      <c r="L489" s="25"/>
      <c r="M489" s="25"/>
      <c r="N489" s="25"/>
    </row>
    <row r="490" spans="2:14">
      <c r="B490" s="185">
        <v>10</v>
      </c>
      <c r="C490" s="113" t="s">
        <v>377</v>
      </c>
      <c r="D490" s="2">
        <v>16060074.75255</v>
      </c>
      <c r="E490" s="2">
        <v>14039854.000000002</v>
      </c>
      <c r="F490" s="2"/>
      <c r="G490" s="2"/>
      <c r="H490" s="2"/>
      <c r="I490" s="2"/>
      <c r="J490" s="2"/>
      <c r="K490" s="2"/>
      <c r="L490" s="2"/>
      <c r="M490" s="2"/>
      <c r="N490" s="2"/>
    </row>
    <row r="491" spans="2:14">
      <c r="B491" s="185">
        <v>25</v>
      </c>
      <c r="C491" s="113" t="s">
        <v>378</v>
      </c>
      <c r="D491" s="2">
        <v>2251889</v>
      </c>
      <c r="E491" s="2">
        <v>2665334.8911414719</v>
      </c>
      <c r="F491" s="2"/>
      <c r="G491" s="2"/>
      <c r="H491" s="2"/>
      <c r="I491" s="2"/>
      <c r="J491" s="2"/>
      <c r="K491" s="2"/>
      <c r="L491" s="2"/>
      <c r="M491" s="2"/>
      <c r="N491" s="2"/>
    </row>
    <row r="492" spans="2:14">
      <c r="B492" s="185">
        <v>50</v>
      </c>
      <c r="C492" s="113" t="s">
        <v>380</v>
      </c>
      <c r="D492" s="2">
        <v>173500</v>
      </c>
      <c r="E492" s="2">
        <v>270000</v>
      </c>
      <c r="F492" s="2"/>
      <c r="G492" s="2"/>
      <c r="H492" s="2"/>
      <c r="I492" s="2"/>
      <c r="J492" s="2"/>
      <c r="K492" s="2"/>
      <c r="L492" s="2"/>
      <c r="M492" s="2"/>
      <c r="N492" s="2"/>
    </row>
    <row r="493" spans="2:14">
      <c r="B493" s="185">
        <v>100</v>
      </c>
      <c r="C493" s="113" t="s">
        <v>381</v>
      </c>
      <c r="D493" s="2">
        <v>0</v>
      </c>
      <c r="E493" s="2">
        <v>0</v>
      </c>
      <c r="F493" s="2"/>
      <c r="G493" s="2"/>
      <c r="H493" s="2"/>
      <c r="I493" s="2"/>
      <c r="J493" s="2"/>
      <c r="K493" s="2"/>
      <c r="L493" s="2"/>
      <c r="M493" s="2"/>
      <c r="N493" s="2"/>
    </row>
    <row r="494" spans="2:14">
      <c r="B494" s="186">
        <v>200</v>
      </c>
      <c r="C494" s="114" t="s">
        <v>382</v>
      </c>
      <c r="D494" s="26">
        <v>0</v>
      </c>
      <c r="E494" s="26">
        <v>0</v>
      </c>
      <c r="F494" s="26"/>
      <c r="G494" s="26"/>
      <c r="H494" s="26"/>
      <c r="I494" s="26"/>
      <c r="J494" s="26"/>
      <c r="K494" s="26"/>
      <c r="L494" s="26"/>
      <c r="M494" s="26"/>
      <c r="N494" s="26"/>
    </row>
    <row r="495" spans="2:14">
      <c r="B495" s="184">
        <v>1</v>
      </c>
      <c r="C495" s="113" t="s">
        <v>411</v>
      </c>
      <c r="D495" s="2">
        <v>9376680</v>
      </c>
      <c r="E495" s="2">
        <v>8509317</v>
      </c>
      <c r="F495" s="2"/>
      <c r="G495" s="2"/>
      <c r="H495" s="2"/>
      <c r="I495" s="2"/>
      <c r="J495" s="2"/>
      <c r="K495" s="2"/>
      <c r="L495" s="2"/>
      <c r="M495" s="2"/>
      <c r="N495" s="2"/>
    </row>
    <row r="496" spans="2:14">
      <c r="B496" s="185">
        <v>10</v>
      </c>
      <c r="C496" s="113" t="s">
        <v>387</v>
      </c>
      <c r="D496" s="2">
        <v>8984831.0999999996</v>
      </c>
      <c r="E496" s="2">
        <v>7264965</v>
      </c>
      <c r="F496" s="2"/>
      <c r="G496" s="2"/>
      <c r="H496" s="2"/>
      <c r="I496" s="2"/>
      <c r="J496" s="2"/>
      <c r="K496" s="2"/>
      <c r="L496" s="2"/>
      <c r="M496" s="2"/>
      <c r="N496" s="2"/>
    </row>
    <row r="497" spans="2:18">
      <c r="B497" s="185">
        <v>25</v>
      </c>
      <c r="C497" s="113" t="s">
        <v>388</v>
      </c>
      <c r="D497" s="188">
        <v>4157816.7366946777</v>
      </c>
      <c r="E497" s="188">
        <v>5741108</v>
      </c>
      <c r="F497" s="188"/>
      <c r="G497" s="188"/>
      <c r="H497" s="188"/>
      <c r="I497" s="188"/>
      <c r="J497" s="188"/>
      <c r="K497" s="188"/>
      <c r="L497" s="188"/>
      <c r="M497" s="188"/>
      <c r="N497" s="188"/>
      <c r="O497" s="189" t="s">
        <v>416</v>
      </c>
      <c r="P497" s="189"/>
      <c r="Q497" s="189"/>
      <c r="R497" s="189"/>
    </row>
    <row r="498" spans="2:18">
      <c r="B498" s="185">
        <v>50</v>
      </c>
      <c r="C498" s="113" t="s">
        <v>390</v>
      </c>
      <c r="D498" s="188">
        <v>13500</v>
      </c>
      <c r="E498" s="188">
        <v>60889.626373626372</v>
      </c>
      <c r="F498" s="188"/>
      <c r="G498" s="188"/>
      <c r="H498" s="188"/>
      <c r="I498" s="188"/>
      <c r="J498" s="188"/>
      <c r="K498" s="188"/>
      <c r="L498" s="188"/>
      <c r="M498" s="188"/>
      <c r="N498" s="188"/>
      <c r="O498" s="190" t="s">
        <v>412</v>
      </c>
      <c r="P498" s="189"/>
      <c r="Q498" s="189"/>
      <c r="R498" s="189"/>
    </row>
    <row r="499" spans="2:18">
      <c r="B499" s="185">
        <v>100</v>
      </c>
      <c r="C499" s="113" t="s">
        <v>391</v>
      </c>
      <c r="D499" s="188">
        <v>6000</v>
      </c>
      <c r="E499" s="188">
        <v>56921</v>
      </c>
      <c r="F499" s="188"/>
      <c r="G499" s="188"/>
      <c r="H499" s="188"/>
      <c r="I499" s="188"/>
      <c r="J499" s="188"/>
      <c r="K499" s="188"/>
      <c r="L499" s="188"/>
      <c r="M499" s="188"/>
      <c r="N499" s="188"/>
      <c r="O499" s="190" t="s">
        <v>417</v>
      </c>
      <c r="P499" s="189"/>
      <c r="Q499" s="189"/>
      <c r="R499" s="189"/>
    </row>
    <row r="500" spans="2:18">
      <c r="B500" s="186">
        <v>200</v>
      </c>
      <c r="C500" s="114" t="s">
        <v>392</v>
      </c>
      <c r="D500" s="191">
        <v>0</v>
      </c>
      <c r="E500" s="191">
        <v>0</v>
      </c>
      <c r="F500" s="191"/>
      <c r="G500" s="191"/>
      <c r="H500" s="191"/>
      <c r="I500" s="191"/>
      <c r="J500" s="191"/>
      <c r="K500" s="191"/>
      <c r="L500" s="191"/>
      <c r="M500" s="191"/>
      <c r="N500" s="191"/>
      <c r="O500" s="192" t="s">
        <v>413</v>
      </c>
      <c r="P500" s="189"/>
      <c r="Q500" s="189"/>
      <c r="R500" s="189"/>
    </row>
    <row r="501" spans="2:18">
      <c r="D501" s="187"/>
      <c r="E501" s="187"/>
      <c r="F501" s="187"/>
      <c r="G501" s="187"/>
      <c r="H501" s="187"/>
      <c r="I501" s="187"/>
      <c r="J501" s="187"/>
      <c r="K501" s="187"/>
      <c r="L501" s="187"/>
      <c r="M501" s="187"/>
      <c r="N501" s="187"/>
    </row>
    <row r="502" spans="2:18">
      <c r="C502" s="20"/>
      <c r="D502" s="135"/>
      <c r="E502" s="135"/>
      <c r="F502" s="135"/>
      <c r="G502" s="135"/>
      <c r="H502" s="135"/>
      <c r="I502" s="135"/>
      <c r="J502" s="135"/>
      <c r="K502" s="135"/>
      <c r="L502" s="135"/>
      <c r="M502" s="135"/>
      <c r="N502" s="135"/>
    </row>
    <row r="503" spans="2:18">
      <c r="B503" s="160"/>
    </row>
    <row r="520" spans="2:15">
      <c r="O520" s="136"/>
    </row>
    <row r="521" spans="2:15">
      <c r="C521" s="179" t="s">
        <v>314</v>
      </c>
      <c r="D521" s="3">
        <v>2018</v>
      </c>
      <c r="E521" s="3">
        <v>2019</v>
      </c>
      <c r="F521" s="3">
        <v>2020</v>
      </c>
      <c r="G521" s="3">
        <v>2021</v>
      </c>
      <c r="H521" s="3">
        <v>2022</v>
      </c>
      <c r="I521" s="3">
        <v>2023</v>
      </c>
      <c r="J521" s="3">
        <v>2024</v>
      </c>
      <c r="K521" s="3">
        <v>2025</v>
      </c>
      <c r="L521" s="3">
        <v>2026</v>
      </c>
      <c r="M521" s="3">
        <v>2027</v>
      </c>
      <c r="N521" s="3">
        <v>2028</v>
      </c>
    </row>
    <row r="522" spans="2:15">
      <c r="C522" s="180" t="s">
        <v>409</v>
      </c>
      <c r="D522" s="136">
        <v>0.3118077846540106</v>
      </c>
      <c r="E522" s="136">
        <v>0.28680771718624781</v>
      </c>
      <c r="F522" s="136"/>
      <c r="G522" s="136"/>
      <c r="H522" s="136"/>
      <c r="I522" s="136"/>
      <c r="J522" s="136"/>
      <c r="K522" s="136"/>
      <c r="L522" s="136"/>
      <c r="M522" s="136"/>
      <c r="N522" s="136"/>
    </row>
    <row r="523" spans="2:15">
      <c r="C523" s="180" t="s">
        <v>41</v>
      </c>
      <c r="D523" s="136">
        <v>0.54461327020506067</v>
      </c>
      <c r="E523" s="136">
        <v>0.50481397686596263</v>
      </c>
      <c r="F523" s="136"/>
      <c r="G523" s="136"/>
      <c r="H523" s="136"/>
      <c r="I523" s="136"/>
      <c r="J523" s="136"/>
      <c r="K523" s="136"/>
      <c r="L523" s="136"/>
      <c r="M523" s="136"/>
      <c r="N523" s="136"/>
    </row>
    <row r="524" spans="2:15">
      <c r="B524" s="160"/>
      <c r="C524" s="180" t="s">
        <v>285</v>
      </c>
      <c r="D524" s="136">
        <v>0.1393820692665132</v>
      </c>
      <c r="E524" s="136">
        <v>0.19918920067679183</v>
      </c>
      <c r="F524" s="136"/>
      <c r="G524" s="136"/>
      <c r="H524" s="136"/>
      <c r="I524" s="136"/>
      <c r="J524" s="136"/>
      <c r="K524" s="136"/>
      <c r="L524" s="136"/>
      <c r="M524" s="136"/>
      <c r="N524" s="136"/>
    </row>
    <row r="525" spans="2:15">
      <c r="B525" s="160"/>
      <c r="C525" s="180" t="s">
        <v>286</v>
      </c>
      <c r="D525" s="136">
        <v>4.0664030493042166E-3</v>
      </c>
      <c r="E525" s="136">
        <v>7.8403720863980519E-3</v>
      </c>
      <c r="F525" s="136"/>
      <c r="G525" s="136"/>
      <c r="H525" s="136"/>
      <c r="I525" s="136"/>
      <c r="J525" s="136"/>
      <c r="K525" s="136"/>
      <c r="L525" s="136"/>
      <c r="M525" s="136"/>
      <c r="N525" s="136"/>
    </row>
    <row r="526" spans="2:15">
      <c r="B526" s="160"/>
      <c r="C526" s="180" t="s">
        <v>183</v>
      </c>
      <c r="D526" s="136">
        <v>1.3047282511136524E-4</v>
      </c>
      <c r="E526" s="136">
        <v>1.3487331845995717E-3</v>
      </c>
      <c r="F526" s="136"/>
      <c r="G526" s="136"/>
      <c r="H526" s="136"/>
      <c r="I526" s="136"/>
      <c r="J526" s="136"/>
      <c r="K526" s="136"/>
      <c r="L526" s="136"/>
      <c r="M526" s="136"/>
      <c r="N526" s="136"/>
    </row>
    <row r="527" spans="2:15">
      <c r="B527" s="160"/>
      <c r="C527" s="180" t="s">
        <v>184</v>
      </c>
      <c r="D527" s="136">
        <v>0</v>
      </c>
      <c r="E527" s="136">
        <v>0</v>
      </c>
      <c r="F527" s="136"/>
      <c r="G527" s="136"/>
      <c r="H527" s="136"/>
      <c r="I527" s="136"/>
      <c r="J527" s="136"/>
      <c r="K527" s="136"/>
      <c r="L527" s="136"/>
      <c r="M527" s="136"/>
      <c r="N527" s="136"/>
    </row>
    <row r="528" spans="2:15">
      <c r="B528" s="160"/>
      <c r="C528" s="182"/>
      <c r="D528" s="183"/>
      <c r="E528" s="183"/>
      <c r="F528" s="183"/>
      <c r="G528" s="183"/>
      <c r="H528" s="183"/>
      <c r="I528" s="183"/>
      <c r="J528" s="183"/>
      <c r="K528" s="183"/>
      <c r="L528" s="183"/>
      <c r="M528" s="183"/>
      <c r="N528" s="183"/>
    </row>
    <row r="529" spans="2:14">
      <c r="B529" s="160"/>
      <c r="C529" s="182"/>
      <c r="D529" s="183"/>
      <c r="E529" s="183"/>
      <c r="F529" s="183"/>
      <c r="G529" s="183"/>
      <c r="H529" s="183"/>
      <c r="I529" s="183"/>
      <c r="J529" s="183"/>
      <c r="K529" s="183"/>
      <c r="L529" s="183"/>
      <c r="M529" s="183"/>
      <c r="N529" s="183"/>
    </row>
    <row r="530" spans="2:14">
      <c r="B530" s="116" t="s">
        <v>370</v>
      </c>
    </row>
    <row r="531" spans="2:14">
      <c r="B531" s="116"/>
    </row>
    <row r="532" spans="2:14">
      <c r="B532" s="160" t="s">
        <v>348</v>
      </c>
    </row>
    <row r="536" spans="2:14">
      <c r="B536" s="116"/>
    </row>
    <row r="548" spans="2:14">
      <c r="C548" s="7" t="s">
        <v>30</v>
      </c>
      <c r="D548" s="3">
        <v>2018</v>
      </c>
      <c r="E548" s="3">
        <v>2019</v>
      </c>
      <c r="F548" s="3">
        <v>2020</v>
      </c>
      <c r="G548" s="3">
        <v>2021</v>
      </c>
      <c r="H548" s="3">
        <v>2022</v>
      </c>
      <c r="I548" s="3">
        <v>2023</v>
      </c>
      <c r="J548" s="3">
        <v>2024</v>
      </c>
      <c r="K548" s="3">
        <v>2025</v>
      </c>
      <c r="L548" s="3">
        <v>2026</v>
      </c>
      <c r="M548" s="3">
        <v>2027</v>
      </c>
      <c r="N548" s="3">
        <v>2028</v>
      </c>
    </row>
    <row r="549" spans="2:14">
      <c r="C549" s="6" t="s">
        <v>369</v>
      </c>
      <c r="D549" s="15">
        <v>318978</v>
      </c>
      <c r="E549" s="15">
        <v>662127</v>
      </c>
      <c r="F549" s="15"/>
      <c r="G549" s="15"/>
      <c r="H549" s="15"/>
      <c r="I549" s="15"/>
      <c r="J549" s="15"/>
      <c r="K549" s="15"/>
      <c r="L549" s="15"/>
      <c r="M549" s="15"/>
      <c r="N549" s="15"/>
    </row>
    <row r="550" spans="2:14">
      <c r="C550" s="6" t="s">
        <v>35</v>
      </c>
      <c r="D550" s="15">
        <v>56709</v>
      </c>
      <c r="E550" s="15">
        <v>66057</v>
      </c>
      <c r="F550" s="15"/>
      <c r="G550" s="15"/>
      <c r="H550" s="15"/>
      <c r="I550" s="15"/>
      <c r="J550" s="15"/>
      <c r="K550" s="15"/>
      <c r="L550" s="15"/>
      <c r="M550" s="15"/>
      <c r="N550" s="15"/>
    </row>
    <row r="551" spans="2:14">
      <c r="C551" s="6" t="s">
        <v>36</v>
      </c>
      <c r="D551" s="15">
        <v>0</v>
      </c>
      <c r="E551" s="15">
        <v>0</v>
      </c>
      <c r="F551" s="15"/>
      <c r="G551" s="15"/>
      <c r="H551" s="15"/>
      <c r="I551" s="15"/>
      <c r="J551" s="15"/>
      <c r="K551" s="15"/>
      <c r="L551" s="15"/>
      <c r="M551" s="15"/>
      <c r="N551" s="15"/>
    </row>
    <row r="553" spans="2:14">
      <c r="B553" s="160" t="s">
        <v>349</v>
      </c>
    </row>
    <row r="570" spans="2:14">
      <c r="D570" s="3">
        <v>2018</v>
      </c>
      <c r="E570" s="3">
        <v>2019</v>
      </c>
      <c r="F570" s="3">
        <v>2020</v>
      </c>
      <c r="G570" s="3">
        <v>2021</v>
      </c>
      <c r="H570" s="3">
        <v>2022</v>
      </c>
      <c r="I570" s="3">
        <v>2023</v>
      </c>
      <c r="J570" s="3">
        <v>2024</v>
      </c>
      <c r="K570" s="3">
        <v>2025</v>
      </c>
      <c r="L570" s="3">
        <v>2026</v>
      </c>
      <c r="M570" s="3">
        <v>2027</v>
      </c>
      <c r="N570" s="3">
        <v>2028</v>
      </c>
    </row>
    <row r="571" spans="2:14">
      <c r="C571" s="6" t="s">
        <v>53</v>
      </c>
      <c r="D571" s="15">
        <v>0</v>
      </c>
      <c r="E571" s="15">
        <v>0</v>
      </c>
      <c r="F571" s="15"/>
      <c r="G571" s="15"/>
      <c r="H571" s="15"/>
      <c r="I571" s="15"/>
      <c r="J571" s="15"/>
      <c r="K571" s="15"/>
      <c r="L571" s="15"/>
      <c r="M571" s="15"/>
      <c r="N571" s="15"/>
    </row>
    <row r="572" spans="2:14">
      <c r="C572" s="6" t="s">
        <v>57</v>
      </c>
      <c r="D572" s="15">
        <v>0</v>
      </c>
      <c r="E572" s="15">
        <v>0</v>
      </c>
      <c r="F572" s="15"/>
      <c r="G572" s="15"/>
      <c r="H572" s="15"/>
      <c r="I572" s="15"/>
      <c r="J572" s="15"/>
      <c r="K572" s="15"/>
      <c r="L572" s="15"/>
      <c r="M572" s="15"/>
      <c r="N572" s="15"/>
    </row>
    <row r="574" spans="2:14">
      <c r="B574" s="160" t="s">
        <v>350</v>
      </c>
    </row>
    <row r="585" spans="3:14">
      <c r="D585" s="15"/>
    </row>
    <row r="591" spans="3:14">
      <c r="C591" s="7"/>
      <c r="D591" s="3">
        <v>2018</v>
      </c>
      <c r="E591" s="3">
        <v>2019</v>
      </c>
      <c r="F591" s="3">
        <v>2020</v>
      </c>
      <c r="G591" s="3">
        <v>2021</v>
      </c>
      <c r="H591" s="3">
        <v>2022</v>
      </c>
      <c r="I591" s="3">
        <v>2023</v>
      </c>
      <c r="J591" s="3">
        <v>2024</v>
      </c>
      <c r="K591" s="3">
        <v>2025</v>
      </c>
      <c r="L591" s="3">
        <v>2026</v>
      </c>
      <c r="M591" s="3">
        <v>2027</v>
      </c>
      <c r="N591" s="3">
        <v>2028</v>
      </c>
    </row>
    <row r="592" spans="3:14">
      <c r="C592" s="14" t="str">
        <f>TotalMarket!A44</f>
        <v>40G SR4_100 m_QSFP+</v>
      </c>
      <c r="D592" s="15">
        <v>890416.75255000009</v>
      </c>
      <c r="E592" s="15">
        <v>658732.99999999988</v>
      </c>
      <c r="F592" s="15"/>
      <c r="G592" s="15"/>
      <c r="H592" s="15"/>
      <c r="I592" s="15"/>
      <c r="J592" s="15"/>
      <c r="K592" s="15"/>
      <c r="L592" s="15"/>
      <c r="M592" s="15"/>
      <c r="N592" s="15"/>
    </row>
    <row r="593" spans="1:28">
      <c r="C593" s="14" t="str">
        <f>TotalMarket!A45</f>
        <v>40G MM duplex_100 m_QSFP+</v>
      </c>
      <c r="D593" s="15">
        <v>594327</v>
      </c>
      <c r="E593" s="15">
        <v>460602</v>
      </c>
      <c r="F593" s="15"/>
      <c r="G593" s="15"/>
      <c r="H593" s="15"/>
      <c r="I593" s="15"/>
      <c r="J593" s="15"/>
      <c r="K593" s="15"/>
      <c r="L593" s="15"/>
      <c r="M593" s="15"/>
      <c r="N593" s="15"/>
    </row>
    <row r="594" spans="1:28">
      <c r="C594" s="14" t="str">
        <f>TotalMarket!A46</f>
        <v>40G eSR4_300 m_QSFP+</v>
      </c>
      <c r="D594" s="15">
        <v>491066.99999999994</v>
      </c>
      <c r="E594" s="15">
        <v>293614</v>
      </c>
      <c r="F594" s="15"/>
      <c r="G594" s="15"/>
      <c r="H594" s="15"/>
      <c r="I594" s="15"/>
      <c r="J594" s="15"/>
      <c r="K594" s="15"/>
      <c r="L594" s="15"/>
      <c r="M594" s="15"/>
      <c r="N594" s="15"/>
    </row>
    <row r="595" spans="1:28">
      <c r="C595" s="14" t="str">
        <f>TotalMarket!A47</f>
        <v>40G PSM4 _500 m_QSFP+</v>
      </c>
      <c r="D595" s="15">
        <v>502708</v>
      </c>
      <c r="E595" s="15">
        <v>496500</v>
      </c>
      <c r="F595" s="15"/>
      <c r="G595" s="15"/>
      <c r="H595" s="15"/>
      <c r="I595" s="15"/>
      <c r="J595" s="15"/>
      <c r="K595" s="15"/>
      <c r="L595" s="15"/>
      <c r="M595" s="15"/>
      <c r="N595" s="15"/>
    </row>
    <row r="596" spans="1:28">
      <c r="C596" s="14" t="str">
        <f>TotalMarket!A49</f>
        <v>40G (LR4 subspec)_2 km_QSFP+</v>
      </c>
      <c r="D596" s="15">
        <v>271820.99999999994</v>
      </c>
      <c r="E596" s="15">
        <v>430790</v>
      </c>
      <c r="F596" s="15"/>
      <c r="G596" s="15"/>
      <c r="H596" s="15"/>
      <c r="I596" s="15"/>
      <c r="J596" s="15"/>
      <c r="K596" s="15"/>
      <c r="L596" s="15"/>
      <c r="M596" s="15"/>
      <c r="N596" s="15"/>
    </row>
    <row r="597" spans="1:28">
      <c r="C597" s="15" t="str">
        <f>TotalMarket!A51</f>
        <v>40G_10 km_QSFP+</v>
      </c>
      <c r="D597" s="15">
        <v>269337</v>
      </c>
      <c r="E597" s="15">
        <v>345066</v>
      </c>
      <c r="F597" s="15"/>
      <c r="G597" s="15"/>
      <c r="H597" s="15"/>
      <c r="I597" s="15"/>
      <c r="J597" s="15"/>
      <c r="K597" s="15"/>
      <c r="L597" s="15"/>
      <c r="M597" s="15"/>
      <c r="N597" s="15"/>
    </row>
    <row r="598" spans="1:2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c r="B599" s="160" t="s">
        <v>351</v>
      </c>
      <c r="Q599" s="160" t="s">
        <v>352</v>
      </c>
    </row>
    <row r="600" spans="1:28">
      <c r="B600" s="157"/>
    </row>
    <row r="601" spans="1:28">
      <c r="B601" s="157"/>
    </row>
    <row r="602" spans="1:28">
      <c r="B602" s="157"/>
    </row>
    <row r="603" spans="1:28">
      <c r="B603" s="157"/>
    </row>
    <row r="604" spans="1:28">
      <c r="B604" s="157"/>
    </row>
    <row r="605" spans="1:28">
      <c r="B605" s="157"/>
    </row>
    <row r="606" spans="1:28">
      <c r="B606" s="157"/>
    </row>
    <row r="607" spans="1:28">
      <c r="B607" s="157"/>
    </row>
    <row r="616" spans="3:27">
      <c r="C616" s="138" t="s">
        <v>213</v>
      </c>
      <c r="D616" s="3">
        <v>2018</v>
      </c>
      <c r="E616" s="3">
        <v>2019</v>
      </c>
      <c r="F616" s="3">
        <v>2020</v>
      </c>
      <c r="G616" s="3">
        <v>2021</v>
      </c>
      <c r="H616" s="3">
        <v>2022</v>
      </c>
      <c r="I616" s="3">
        <v>2023</v>
      </c>
      <c r="J616" s="3">
        <v>2024</v>
      </c>
      <c r="K616" s="3">
        <v>2025</v>
      </c>
      <c r="L616" s="3">
        <v>2026</v>
      </c>
      <c r="M616" s="3">
        <v>2027</v>
      </c>
      <c r="N616" s="3">
        <v>2028</v>
      </c>
      <c r="P616" s="138" t="s">
        <v>372</v>
      </c>
      <c r="Q616" s="3">
        <v>2018</v>
      </c>
      <c r="R616" s="3">
        <v>2019</v>
      </c>
      <c r="S616" s="3">
        <v>2020</v>
      </c>
      <c r="T616" s="3">
        <v>2021</v>
      </c>
      <c r="U616" s="3">
        <v>2022</v>
      </c>
      <c r="V616" s="3">
        <v>2023</v>
      </c>
      <c r="W616" s="3">
        <v>2024</v>
      </c>
      <c r="X616" s="3">
        <v>2025</v>
      </c>
      <c r="Y616" s="3">
        <v>2026</v>
      </c>
      <c r="Z616" s="3">
        <v>2027</v>
      </c>
      <c r="AA616" s="3">
        <v>2028</v>
      </c>
    </row>
    <row r="617" spans="3:27">
      <c r="C617" s="122" t="s">
        <v>63</v>
      </c>
      <c r="D617" s="122">
        <v>1915817</v>
      </c>
      <c r="E617" s="122">
        <v>1978545</v>
      </c>
      <c r="F617" s="122"/>
      <c r="G617" s="122"/>
      <c r="H617" s="122"/>
      <c r="I617" s="122"/>
      <c r="J617" s="122"/>
      <c r="K617" s="122"/>
      <c r="L617" s="122"/>
      <c r="M617" s="122"/>
      <c r="N617" s="122"/>
      <c r="P617" s="122" t="s">
        <v>63</v>
      </c>
      <c r="Q617" s="161">
        <v>217.53494686689399</v>
      </c>
      <c r="R617" s="161">
        <v>168.15776864935063</v>
      </c>
      <c r="S617" s="161"/>
      <c r="T617" s="161"/>
      <c r="U617" s="161"/>
      <c r="V617" s="161"/>
      <c r="W617" s="161"/>
      <c r="X617" s="161"/>
      <c r="Y617" s="161"/>
      <c r="Z617" s="161"/>
      <c r="AA617" s="161"/>
    </row>
    <row r="618" spans="3:27">
      <c r="C618" s="14" t="s">
        <v>68</v>
      </c>
      <c r="D618" s="122">
        <v>150000</v>
      </c>
      <c r="E618" s="122">
        <v>200000</v>
      </c>
      <c r="F618" s="122"/>
      <c r="G618" s="122"/>
      <c r="H618" s="122"/>
      <c r="I618" s="122"/>
      <c r="J618" s="122"/>
      <c r="K618" s="122"/>
      <c r="L618" s="122"/>
      <c r="M618" s="122"/>
      <c r="N618" s="122"/>
      <c r="P618" s="162" t="s">
        <v>68</v>
      </c>
      <c r="Q618" s="161">
        <v>25.5</v>
      </c>
      <c r="R618" s="161">
        <v>45</v>
      </c>
      <c r="S618" s="161"/>
      <c r="T618" s="161"/>
      <c r="U618" s="161"/>
      <c r="V618" s="161"/>
      <c r="W618" s="161"/>
      <c r="X618" s="161"/>
      <c r="Y618" s="161"/>
      <c r="Z618" s="161"/>
      <c r="AA618" s="161"/>
    </row>
    <row r="619" spans="3:27">
      <c r="C619" s="14" t="s">
        <v>70</v>
      </c>
      <c r="D619" s="122">
        <v>514311</v>
      </c>
      <c r="E619" s="122">
        <v>829300</v>
      </c>
      <c r="F619" s="122"/>
      <c r="G619" s="122"/>
      <c r="H619" s="122"/>
      <c r="I619" s="122"/>
      <c r="J619" s="122"/>
      <c r="K619" s="122"/>
      <c r="L619" s="122"/>
      <c r="M619" s="122"/>
      <c r="N619" s="122"/>
      <c r="P619" s="162" t="s">
        <v>70</v>
      </c>
      <c r="Q619" s="161">
        <v>96.70092799999999</v>
      </c>
      <c r="R619" s="161">
        <v>132.69237279198524</v>
      </c>
      <c r="S619" s="161"/>
      <c r="T619" s="161"/>
      <c r="U619" s="161"/>
      <c r="V619" s="161"/>
      <c r="W619" s="161"/>
      <c r="X619" s="161"/>
      <c r="Y619" s="161"/>
      <c r="Z619" s="161"/>
      <c r="AA619" s="161"/>
    </row>
    <row r="620" spans="3:27">
      <c r="C620" s="14" t="s">
        <v>71</v>
      </c>
      <c r="D620" s="122">
        <v>0</v>
      </c>
      <c r="E620" s="122">
        <v>0</v>
      </c>
      <c r="F620" s="122"/>
      <c r="G620" s="122"/>
      <c r="H620" s="122"/>
      <c r="I620" s="122"/>
      <c r="J620" s="122"/>
      <c r="K620" s="122"/>
      <c r="L620" s="122"/>
      <c r="M620" s="122"/>
      <c r="N620" s="122"/>
      <c r="P620" s="162" t="s">
        <v>71</v>
      </c>
      <c r="Q620" s="161">
        <v>0</v>
      </c>
      <c r="R620" s="161">
        <v>0</v>
      </c>
      <c r="S620" s="161"/>
      <c r="T620" s="161"/>
      <c r="U620" s="161"/>
      <c r="V620" s="161"/>
      <c r="W620" s="161"/>
      <c r="X620" s="161"/>
      <c r="Y620" s="161"/>
      <c r="Z620" s="161"/>
      <c r="AA620" s="161"/>
    </row>
    <row r="621" spans="3:27">
      <c r="C621" s="14" t="s">
        <v>74</v>
      </c>
      <c r="D621" s="122">
        <v>1866292.6190476189</v>
      </c>
      <c r="E621" s="122">
        <v>2392959</v>
      </c>
      <c r="F621" s="122"/>
      <c r="G621" s="122"/>
      <c r="H621" s="122"/>
      <c r="I621" s="122"/>
      <c r="J621" s="122"/>
      <c r="K621" s="122"/>
      <c r="L621" s="122"/>
      <c r="M621" s="122"/>
      <c r="N621" s="122"/>
      <c r="P621" s="162" t="s">
        <v>74</v>
      </c>
      <c r="Q621" s="161">
        <v>914.48338333333322</v>
      </c>
      <c r="R621" s="161">
        <v>574.31016</v>
      </c>
      <c r="S621" s="161"/>
      <c r="T621" s="161"/>
      <c r="U621" s="161"/>
      <c r="V621" s="161"/>
      <c r="W621" s="161"/>
      <c r="X621" s="161"/>
      <c r="Y621" s="161"/>
      <c r="Z621" s="161"/>
      <c r="AA621" s="161"/>
    </row>
    <row r="622" spans="3:27">
      <c r="C622" s="14" t="s">
        <v>418</v>
      </c>
      <c r="D622" s="122">
        <v>3000</v>
      </c>
      <c r="E622" s="122">
        <v>25083</v>
      </c>
      <c r="F622" s="122"/>
      <c r="G622" s="122"/>
      <c r="H622" s="122"/>
      <c r="I622" s="122"/>
      <c r="J622" s="122"/>
      <c r="K622" s="122"/>
      <c r="L622" s="122"/>
      <c r="M622" s="122"/>
      <c r="N622" s="122"/>
      <c r="P622" s="162" t="s">
        <v>418</v>
      </c>
      <c r="Q622" s="161">
        <v>1.2</v>
      </c>
      <c r="R622" s="161">
        <v>5.1670980000000002</v>
      </c>
      <c r="S622" s="161"/>
      <c r="T622" s="161"/>
      <c r="U622" s="161"/>
      <c r="V622" s="161"/>
      <c r="W622" s="161"/>
      <c r="X622" s="161"/>
      <c r="Y622" s="161"/>
      <c r="Z622" s="161"/>
      <c r="AA622" s="161"/>
    </row>
    <row r="623" spans="3:27">
      <c r="C623" s="14" t="s">
        <v>77</v>
      </c>
      <c r="D623" s="122">
        <v>397891.11764705885</v>
      </c>
      <c r="E623" s="122">
        <v>543871</v>
      </c>
      <c r="F623" s="122"/>
      <c r="G623" s="122"/>
      <c r="H623" s="122"/>
      <c r="I623" s="122"/>
      <c r="J623" s="122"/>
      <c r="K623" s="122"/>
      <c r="L623" s="122"/>
      <c r="M623" s="122"/>
      <c r="N623" s="122"/>
      <c r="P623" s="162" t="s">
        <v>77</v>
      </c>
      <c r="Q623" s="161">
        <v>331.77466984830193</v>
      </c>
      <c r="R623" s="161">
        <v>286.66743389885295</v>
      </c>
      <c r="S623" s="161"/>
      <c r="T623" s="161"/>
      <c r="U623" s="161"/>
      <c r="V623" s="161"/>
      <c r="W623" s="161"/>
      <c r="X623" s="161"/>
      <c r="Y623" s="161"/>
      <c r="Z623" s="161"/>
      <c r="AA623" s="161"/>
    </row>
    <row r="625" spans="3:3">
      <c r="C625" s="160" t="s">
        <v>353</v>
      </c>
    </row>
    <row r="642" spans="2:28">
      <c r="C642" s="138" t="s">
        <v>371</v>
      </c>
      <c r="D642" s="3">
        <v>2018</v>
      </c>
      <c r="E642" s="3">
        <v>2019</v>
      </c>
      <c r="F642" s="3">
        <v>2020</v>
      </c>
      <c r="G642" s="3">
        <v>2021</v>
      </c>
      <c r="H642" s="3">
        <v>2022</v>
      </c>
      <c r="I642" s="3">
        <v>2023</v>
      </c>
      <c r="J642" s="3">
        <v>2024</v>
      </c>
      <c r="K642" s="3">
        <v>2025</v>
      </c>
      <c r="L642" s="3">
        <v>2026</v>
      </c>
      <c r="M642" s="3">
        <v>2027</v>
      </c>
      <c r="N642" s="3">
        <v>2028</v>
      </c>
    </row>
    <row r="643" spans="2:28">
      <c r="C643" s="122" t="str">
        <f t="shared" ref="C643:C649" si="1">C617</f>
        <v>100G SR4</v>
      </c>
      <c r="D643" s="161">
        <v>113.54682982085136</v>
      </c>
      <c r="E643" s="161">
        <v>84.990621213745783</v>
      </c>
      <c r="F643" s="161"/>
      <c r="G643" s="161"/>
      <c r="H643" s="161"/>
      <c r="I643" s="161"/>
      <c r="J643" s="161"/>
      <c r="K643" s="161"/>
      <c r="L643" s="161"/>
      <c r="M643" s="161"/>
      <c r="N643" s="161"/>
    </row>
    <row r="644" spans="2:28">
      <c r="C644" s="162" t="str">
        <f t="shared" si="1"/>
        <v>100G MM Duplex</v>
      </c>
      <c r="D644" s="161">
        <v>170</v>
      </c>
      <c r="E644" s="161">
        <v>225</v>
      </c>
      <c r="F644" s="161"/>
      <c r="G644" s="161"/>
      <c r="H644" s="161"/>
      <c r="I644" s="161"/>
      <c r="J644" s="161"/>
      <c r="K644" s="161"/>
      <c r="L644" s="161"/>
      <c r="M644" s="161"/>
      <c r="N644" s="161"/>
    </row>
    <row r="645" spans="2:28">
      <c r="C645" s="162" t="str">
        <f t="shared" si="1"/>
        <v>100G PSM4</v>
      </c>
      <c r="D645" s="161">
        <v>188.02033788894266</v>
      </c>
      <c r="E645" s="161">
        <v>160.00527287107832</v>
      </c>
      <c r="F645" s="161"/>
      <c r="G645" s="161"/>
      <c r="H645" s="161"/>
      <c r="I645" s="161"/>
      <c r="J645" s="161"/>
      <c r="K645" s="161"/>
      <c r="L645" s="161"/>
      <c r="M645" s="161"/>
      <c r="N645" s="161"/>
    </row>
    <row r="646" spans="2:28">
      <c r="C646" s="162" t="str">
        <f t="shared" si="1"/>
        <v>100G DR</v>
      </c>
      <c r="D646" s="161"/>
      <c r="E646" s="161"/>
      <c r="F646" s="161"/>
      <c r="G646" s="161"/>
      <c r="H646" s="161"/>
      <c r="I646" s="161"/>
      <c r="J646" s="161"/>
      <c r="K646" s="161"/>
      <c r="L646" s="161"/>
      <c r="M646" s="161"/>
      <c r="N646" s="161"/>
    </row>
    <row r="647" spans="2:28">
      <c r="C647" s="162" t="str">
        <f t="shared" si="1"/>
        <v>100G CWDM4</v>
      </c>
      <c r="D647" s="161">
        <v>490</v>
      </c>
      <c r="E647" s="161">
        <v>240</v>
      </c>
      <c r="F647" s="161"/>
      <c r="G647" s="161"/>
      <c r="H647" s="161"/>
      <c r="I647" s="161"/>
      <c r="J647" s="161"/>
      <c r="K647" s="161"/>
      <c r="L647" s="161"/>
      <c r="M647" s="161"/>
      <c r="N647" s="161"/>
    </row>
    <row r="648" spans="2:28">
      <c r="C648" s="162" t="str">
        <f t="shared" si="1"/>
        <v>100G FR</v>
      </c>
      <c r="D648" s="161">
        <v>400</v>
      </c>
      <c r="E648" s="161">
        <v>206</v>
      </c>
      <c r="F648" s="161"/>
      <c r="G648" s="161"/>
      <c r="H648" s="161"/>
      <c r="I648" s="161"/>
      <c r="J648" s="161"/>
      <c r="K648" s="161"/>
      <c r="L648" s="161"/>
      <c r="M648" s="161"/>
      <c r="N648" s="161"/>
    </row>
    <row r="649" spans="2:28">
      <c r="C649" s="162" t="str">
        <f t="shared" si="1"/>
        <v>100G LR4 and LR1</v>
      </c>
      <c r="D649" s="161">
        <v>833.83281288172873</v>
      </c>
      <c r="E649" s="161">
        <v>527.08718409117773</v>
      </c>
      <c r="F649" s="161"/>
      <c r="G649" s="161"/>
      <c r="H649" s="161"/>
      <c r="I649" s="161"/>
      <c r="J649" s="161"/>
      <c r="K649" s="161"/>
      <c r="L649" s="161"/>
      <c r="M649" s="161"/>
      <c r="N649" s="161"/>
    </row>
    <row r="651" spans="2:28">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2:28">
      <c r="B652" s="160" t="s">
        <v>354</v>
      </c>
      <c r="Q652" s="160" t="s">
        <v>356</v>
      </c>
    </row>
    <row r="653" spans="2:28">
      <c r="B653" s="157"/>
    </row>
    <row r="654" spans="2:28">
      <c r="B654" s="157"/>
    </row>
    <row r="655" spans="2:28">
      <c r="B655" s="157"/>
    </row>
    <row r="656" spans="2:28">
      <c r="B656" s="157"/>
    </row>
    <row r="657" spans="2:27">
      <c r="B657" s="157"/>
    </row>
    <row r="658" spans="2:27">
      <c r="B658" s="157"/>
    </row>
    <row r="659" spans="2:27">
      <c r="B659" s="157"/>
    </row>
    <row r="660" spans="2:27">
      <c r="B660" s="157"/>
    </row>
    <row r="669" spans="2:27">
      <c r="C669" s="138" t="s">
        <v>213</v>
      </c>
      <c r="D669" s="3">
        <v>2018</v>
      </c>
      <c r="E669" s="3">
        <v>2019</v>
      </c>
      <c r="F669" s="3">
        <v>2020</v>
      </c>
      <c r="G669" s="3">
        <v>2021</v>
      </c>
      <c r="H669" s="3">
        <v>2022</v>
      </c>
      <c r="I669" s="3">
        <v>2023</v>
      </c>
      <c r="J669" s="3">
        <v>2024</v>
      </c>
      <c r="K669" s="3">
        <v>2025</v>
      </c>
      <c r="L669" s="3">
        <v>2026</v>
      </c>
      <c r="M669" s="3">
        <v>2027</v>
      </c>
      <c r="N669" s="3">
        <v>2028</v>
      </c>
      <c r="P669" s="138" t="s">
        <v>372</v>
      </c>
      <c r="Q669" s="3">
        <v>2018</v>
      </c>
      <c r="R669" s="3">
        <v>2019</v>
      </c>
      <c r="S669" s="3">
        <v>2020</v>
      </c>
      <c r="T669" s="3">
        <v>2021</v>
      </c>
      <c r="U669" s="3">
        <v>2022</v>
      </c>
      <c r="V669" s="3">
        <v>2023</v>
      </c>
      <c r="W669" s="3">
        <v>2024</v>
      </c>
      <c r="X669" s="3">
        <v>2025</v>
      </c>
      <c r="Y669" s="3">
        <v>2026</v>
      </c>
      <c r="Z669" s="3">
        <v>2027</v>
      </c>
      <c r="AA669" s="3">
        <v>2028</v>
      </c>
    </row>
    <row r="670" spans="2:27">
      <c r="C670" s="122" t="s">
        <v>374</v>
      </c>
      <c r="D670" s="122">
        <v>500</v>
      </c>
      <c r="E670" s="122">
        <v>5000</v>
      </c>
      <c r="F670" s="122"/>
      <c r="G670" s="122"/>
      <c r="H670" s="122"/>
      <c r="I670" s="122"/>
      <c r="J670" s="122"/>
      <c r="K670" s="122"/>
      <c r="L670" s="122"/>
      <c r="M670" s="122"/>
      <c r="N670" s="122"/>
      <c r="P670" s="122" t="s">
        <v>374</v>
      </c>
      <c r="Q670" s="161">
        <v>0.35</v>
      </c>
      <c r="R670" s="161">
        <v>3</v>
      </c>
      <c r="S670" s="161"/>
      <c r="T670" s="161"/>
      <c r="U670" s="161"/>
      <c r="V670" s="161"/>
      <c r="W670" s="161"/>
      <c r="X670" s="161"/>
      <c r="Y670" s="161"/>
      <c r="Z670" s="161"/>
      <c r="AA670" s="161"/>
    </row>
    <row r="671" spans="2:27">
      <c r="C671" s="14" t="s">
        <v>373</v>
      </c>
      <c r="D671" s="122">
        <v>500</v>
      </c>
      <c r="E671" s="122">
        <v>6072</v>
      </c>
      <c r="F671" s="122"/>
      <c r="G671" s="122"/>
      <c r="H671" s="122"/>
      <c r="I671" s="122"/>
      <c r="J671" s="122"/>
      <c r="K671" s="122"/>
      <c r="L671" s="122"/>
      <c r="M671" s="122"/>
      <c r="N671" s="122"/>
      <c r="P671" s="162" t="s">
        <v>373</v>
      </c>
      <c r="Q671" s="161">
        <v>0.75</v>
      </c>
      <c r="R671" s="161">
        <v>3.0945</v>
      </c>
      <c r="S671" s="161"/>
      <c r="T671" s="161"/>
      <c r="U671" s="161"/>
      <c r="V671" s="161"/>
      <c r="W671" s="161"/>
      <c r="X671" s="161"/>
      <c r="Y671" s="161"/>
      <c r="Z671" s="161"/>
      <c r="AA671" s="161"/>
    </row>
    <row r="673" spans="3:3">
      <c r="C673" s="160" t="s">
        <v>355</v>
      </c>
    </row>
    <row r="690" spans="2:29">
      <c r="C690" s="138" t="s">
        <v>371</v>
      </c>
      <c r="D690" s="3">
        <v>2018</v>
      </c>
      <c r="E690" s="3">
        <v>2019</v>
      </c>
      <c r="F690" s="3">
        <v>2020</v>
      </c>
      <c r="G690" s="3">
        <v>2021</v>
      </c>
      <c r="H690" s="3">
        <v>2022</v>
      </c>
      <c r="I690" s="3">
        <v>2023</v>
      </c>
      <c r="J690" s="3">
        <v>2024</v>
      </c>
      <c r="K690" s="3">
        <v>2025</v>
      </c>
      <c r="L690" s="3">
        <v>2026</v>
      </c>
      <c r="M690" s="3">
        <v>2027</v>
      </c>
      <c r="N690" s="3">
        <v>2028</v>
      </c>
    </row>
    <row r="691" spans="2:29">
      <c r="C691" s="122" t="str">
        <f t="shared" ref="C691:C692" si="2">C670</f>
        <v>200G SR4_100 m</v>
      </c>
      <c r="D691" s="161">
        <v>700</v>
      </c>
      <c r="E691" s="161">
        <v>600</v>
      </c>
      <c r="F691" s="161">
        <v>250</v>
      </c>
      <c r="G691" s="161">
        <v>148.90274314214463</v>
      </c>
      <c r="H691" s="161">
        <v>118.72124352331606</v>
      </c>
      <c r="I691" s="161">
        <v>112.64724919093851</v>
      </c>
      <c r="J691" s="161">
        <v>95.750161812297733</v>
      </c>
      <c r="K691" s="161">
        <v>86.175145631067963</v>
      </c>
      <c r="L691" s="161">
        <v>77.557631067961168</v>
      </c>
      <c r="M691" s="161">
        <v>69.801867961165058</v>
      </c>
      <c r="N691" s="161">
        <v>62.821681165048552</v>
      </c>
    </row>
    <row r="692" spans="2:29">
      <c r="C692" s="162" t="str">
        <f t="shared" si="2"/>
        <v>200G FR4 3 km</v>
      </c>
      <c r="D692" s="161">
        <v>1500</v>
      </c>
      <c r="E692" s="161">
        <v>509.63438735177863</v>
      </c>
      <c r="F692" s="161">
        <v>351.61125152098811</v>
      </c>
      <c r="G692" s="161">
        <v>261.71728971962619</v>
      </c>
      <c r="H692" s="161">
        <v>207.63829734178302</v>
      </c>
      <c r="I692" s="161">
        <v>175</v>
      </c>
      <c r="J692" s="161">
        <v>140</v>
      </c>
      <c r="K692" s="161">
        <v>119.00000000000001</v>
      </c>
      <c r="L692" s="161">
        <v>101.15</v>
      </c>
      <c r="M692" s="161">
        <v>85.977500000000006</v>
      </c>
      <c r="N692" s="161">
        <v>73.080875000000006</v>
      </c>
    </row>
    <row r="693" spans="2:29">
      <c r="C693" s="14"/>
      <c r="D693" s="161"/>
      <c r="E693" s="161"/>
      <c r="F693" s="161"/>
      <c r="G693" s="161"/>
      <c r="H693" s="161"/>
      <c r="I693" s="161"/>
      <c r="J693" s="161"/>
      <c r="K693" s="161"/>
      <c r="L693" s="161"/>
      <c r="M693" s="161"/>
      <c r="N693" s="161"/>
    </row>
    <row r="694" spans="2:29">
      <c r="B694" s="7"/>
      <c r="C694" s="138"/>
      <c r="D694" s="163"/>
      <c r="E694" s="163"/>
      <c r="F694" s="163"/>
      <c r="G694" s="163"/>
      <c r="H694" s="163"/>
      <c r="I694" s="163"/>
      <c r="J694" s="163"/>
      <c r="K694" s="163"/>
      <c r="L694" s="163"/>
      <c r="M694" s="163"/>
      <c r="N694" s="163"/>
      <c r="O694" s="7"/>
      <c r="P694" s="7"/>
      <c r="Q694" s="7"/>
      <c r="R694" s="7"/>
      <c r="S694" s="7"/>
      <c r="T694" s="7"/>
      <c r="U694" s="7"/>
      <c r="V694" s="7"/>
      <c r="W694" s="7"/>
      <c r="X694" s="7"/>
      <c r="Y694" s="7"/>
      <c r="Z694" s="7"/>
      <c r="AA694" s="7"/>
      <c r="AB694" s="7"/>
      <c r="AC694" s="7"/>
    </row>
    <row r="695" spans="2:29">
      <c r="C695" s="14"/>
      <c r="D695" s="161"/>
      <c r="E695" s="161"/>
      <c r="F695" s="161"/>
      <c r="G695" s="161"/>
      <c r="H695" s="161"/>
      <c r="I695" s="161"/>
      <c r="J695" s="161"/>
      <c r="K695" s="161"/>
      <c r="L695" s="161"/>
      <c r="M695" s="161"/>
      <c r="N695" s="161"/>
    </row>
    <row r="696" spans="2:29">
      <c r="C696" s="14"/>
      <c r="D696" s="161"/>
      <c r="E696" s="161"/>
      <c r="F696" s="161"/>
      <c r="G696" s="161"/>
      <c r="H696" s="161"/>
      <c r="I696" s="161"/>
      <c r="J696" s="161"/>
      <c r="K696" s="161"/>
      <c r="L696" s="161"/>
      <c r="M696" s="161"/>
      <c r="N696" s="161"/>
    </row>
    <row r="697" spans="2:29">
      <c r="B697" s="160"/>
      <c r="C697" s="160" t="s">
        <v>357</v>
      </c>
      <c r="Q697" s="157"/>
    </row>
    <row r="698" spans="2:29">
      <c r="B698" s="157"/>
    </row>
    <row r="699" spans="2:29">
      <c r="B699" s="157"/>
    </row>
    <row r="700" spans="2:29">
      <c r="B700" s="157"/>
    </row>
    <row r="701" spans="2:29">
      <c r="B701" s="157"/>
    </row>
    <row r="702" spans="2:29">
      <c r="B702" s="157"/>
    </row>
    <row r="703" spans="2:29">
      <c r="B703" s="157"/>
    </row>
    <row r="704" spans="2:29">
      <c r="B704" s="157"/>
    </row>
    <row r="705" spans="2:27">
      <c r="B705" s="157"/>
    </row>
    <row r="714" spans="2:27">
      <c r="C714" s="138" t="s">
        <v>213</v>
      </c>
      <c r="D714" s="3">
        <v>2018</v>
      </c>
      <c r="E714" s="3">
        <v>2019</v>
      </c>
      <c r="F714" s="3">
        <v>2020</v>
      </c>
      <c r="G714" s="3">
        <v>2021</v>
      </c>
      <c r="H714" s="3">
        <v>2022</v>
      </c>
      <c r="I714" s="3">
        <v>2023</v>
      </c>
      <c r="J714" s="3">
        <v>2024</v>
      </c>
      <c r="K714" s="3">
        <v>2025</v>
      </c>
      <c r="L714" s="3">
        <v>2026</v>
      </c>
      <c r="M714" s="3">
        <v>2027</v>
      </c>
      <c r="N714" s="3">
        <v>2028</v>
      </c>
      <c r="P714" s="14"/>
      <c r="Q714" s="1"/>
      <c r="R714" s="1"/>
      <c r="S714" s="1"/>
      <c r="T714" s="1"/>
      <c r="U714" s="1"/>
      <c r="V714" s="1"/>
      <c r="W714" s="1"/>
      <c r="X714" s="1"/>
      <c r="Y714" s="1"/>
      <c r="Z714" s="1"/>
      <c r="AA714" s="1"/>
    </row>
    <row r="715" spans="2:27">
      <c r="C715" s="122" t="s">
        <v>93</v>
      </c>
      <c r="D715" s="122">
        <v>23000</v>
      </c>
      <c r="E715" s="122">
        <v>60000</v>
      </c>
      <c r="F715" s="122"/>
      <c r="G715" s="122"/>
      <c r="H715" s="122"/>
      <c r="I715" s="122"/>
      <c r="J715" s="122"/>
      <c r="K715" s="122"/>
      <c r="L715" s="122"/>
      <c r="M715" s="122"/>
      <c r="N715" s="122"/>
      <c r="P715" s="170"/>
      <c r="Q715" s="171"/>
      <c r="R715" s="171"/>
      <c r="S715" s="171"/>
      <c r="T715" s="171"/>
      <c r="U715" s="171"/>
      <c r="V715" s="171"/>
      <c r="W715" s="171"/>
      <c r="X715" s="171"/>
      <c r="Y715" s="171"/>
      <c r="Z715" s="171"/>
      <c r="AA715" s="171"/>
    </row>
    <row r="716" spans="2:27">
      <c r="C716" s="14" t="s">
        <v>307</v>
      </c>
      <c r="D716" s="122">
        <v>0</v>
      </c>
      <c r="E716" s="122">
        <v>0</v>
      </c>
      <c r="F716" s="122"/>
      <c r="G716" s="122"/>
      <c r="H716" s="122"/>
      <c r="I716" s="122"/>
      <c r="J716" s="122"/>
      <c r="K716" s="122"/>
      <c r="L716" s="122"/>
      <c r="M716" s="122"/>
      <c r="N716" s="122"/>
      <c r="P716" s="162"/>
      <c r="Q716" s="161"/>
      <c r="R716" s="161"/>
      <c r="S716" s="161"/>
      <c r="T716" s="161"/>
      <c r="U716" s="161"/>
      <c r="V716" s="161"/>
      <c r="W716" s="161"/>
      <c r="X716" s="161"/>
      <c r="Y716" s="161"/>
      <c r="Z716" s="161"/>
      <c r="AA716" s="161"/>
    </row>
    <row r="717" spans="2:27">
      <c r="C717" s="122" t="s">
        <v>96</v>
      </c>
      <c r="D717" s="122">
        <v>2000</v>
      </c>
      <c r="E717" s="122">
        <v>29283</v>
      </c>
      <c r="F717" s="122"/>
      <c r="G717" s="122"/>
      <c r="H717" s="122"/>
      <c r="I717" s="122"/>
      <c r="J717" s="122"/>
      <c r="K717" s="122"/>
      <c r="L717" s="122"/>
      <c r="M717" s="122"/>
      <c r="N717" s="122"/>
      <c r="P717" s="162"/>
      <c r="Q717" s="161"/>
      <c r="R717" s="161"/>
      <c r="S717" s="161"/>
      <c r="T717" s="161"/>
      <c r="U717" s="161"/>
      <c r="V717" s="161"/>
      <c r="W717" s="161"/>
      <c r="X717" s="161"/>
      <c r="Y717" s="161"/>
      <c r="Z717" s="161"/>
      <c r="AA717" s="161"/>
    </row>
    <row r="718" spans="2:27">
      <c r="C718" s="122" t="s">
        <v>98</v>
      </c>
      <c r="D718" s="122">
        <v>12000</v>
      </c>
      <c r="E718" s="122">
        <v>53000</v>
      </c>
      <c r="F718" s="122"/>
      <c r="G718" s="122"/>
      <c r="H718" s="122"/>
      <c r="I718" s="122"/>
      <c r="J718" s="122"/>
      <c r="K718" s="122"/>
      <c r="L718" s="122"/>
      <c r="M718" s="122"/>
      <c r="N718" s="122"/>
      <c r="P718" s="162"/>
      <c r="Q718" s="161"/>
      <c r="R718" s="161"/>
      <c r="S718" s="161"/>
      <c r="T718" s="161"/>
      <c r="U718" s="161"/>
      <c r="V718" s="161"/>
      <c r="W718" s="161"/>
      <c r="X718" s="161"/>
      <c r="Y718" s="161"/>
      <c r="Z718" s="161"/>
      <c r="AA718" s="161"/>
    </row>
    <row r="719" spans="2:27">
      <c r="C719" s="122" t="s">
        <v>100</v>
      </c>
      <c r="D719" s="122">
        <v>1000</v>
      </c>
      <c r="E719" s="122">
        <v>2555</v>
      </c>
      <c r="F719" s="122"/>
      <c r="G719" s="122"/>
      <c r="H719" s="122"/>
      <c r="I719" s="122"/>
      <c r="J719" s="122"/>
      <c r="K719" s="122"/>
      <c r="L719" s="122"/>
      <c r="M719" s="122"/>
      <c r="N719" s="122"/>
      <c r="P719" s="162"/>
      <c r="Q719" s="161"/>
      <c r="R719" s="161"/>
      <c r="S719" s="161"/>
      <c r="T719" s="161"/>
      <c r="U719" s="161"/>
      <c r="V719" s="161"/>
      <c r="W719" s="161"/>
      <c r="X719" s="161"/>
      <c r="Y719" s="161"/>
      <c r="Z719" s="161"/>
      <c r="AA719" s="161"/>
    </row>
    <row r="720" spans="2:27">
      <c r="C720" s="122" t="s">
        <v>101</v>
      </c>
      <c r="D720" s="122">
        <v>1000</v>
      </c>
      <c r="E720" s="122">
        <v>1817.6263736263736</v>
      </c>
      <c r="F720" s="122"/>
      <c r="G720" s="122"/>
      <c r="H720" s="122"/>
      <c r="I720" s="122"/>
      <c r="J720" s="122"/>
      <c r="K720" s="122"/>
      <c r="L720" s="122"/>
      <c r="M720" s="122"/>
      <c r="N720" s="122"/>
      <c r="P720" s="162"/>
      <c r="Q720" s="161"/>
      <c r="R720" s="161"/>
      <c r="S720" s="161"/>
      <c r="T720" s="161"/>
      <c r="U720" s="161"/>
      <c r="V720" s="161"/>
      <c r="W720" s="161"/>
      <c r="X720" s="161"/>
      <c r="Y720" s="161"/>
      <c r="Z720" s="161"/>
      <c r="AA720" s="161"/>
    </row>
    <row r="723" spans="3:3">
      <c r="C723" s="160" t="s">
        <v>359</v>
      </c>
    </row>
    <row r="743" spans="2:14">
      <c r="B743" s="1" t="s">
        <v>178</v>
      </c>
      <c r="C743" s="132" t="s">
        <v>315</v>
      </c>
      <c r="D743" s="3">
        <v>2018</v>
      </c>
      <c r="E743" s="3">
        <v>2019</v>
      </c>
      <c r="F743" s="3">
        <v>2020</v>
      </c>
      <c r="G743" s="3">
        <v>2021</v>
      </c>
      <c r="H743" s="3">
        <v>2022</v>
      </c>
      <c r="I743" s="3">
        <v>2023</v>
      </c>
      <c r="J743" s="3">
        <v>2024</v>
      </c>
      <c r="K743" s="3">
        <v>2025</v>
      </c>
      <c r="L743" s="3">
        <v>2026</v>
      </c>
      <c r="M743" s="3">
        <v>2027</v>
      </c>
      <c r="N743" s="3">
        <v>2028</v>
      </c>
    </row>
    <row r="744" spans="2:14">
      <c r="B744" s="166" t="s">
        <v>9</v>
      </c>
      <c r="C744" s="169" t="s">
        <v>93</v>
      </c>
      <c r="D744" s="178">
        <v>14.811999999999999</v>
      </c>
      <c r="E744" s="178">
        <v>31.2</v>
      </c>
      <c r="F744" s="178"/>
      <c r="G744" s="178"/>
      <c r="H744" s="178"/>
      <c r="I744" s="178"/>
      <c r="J744" s="178"/>
      <c r="K744" s="178"/>
      <c r="L744" s="178"/>
      <c r="M744" s="178"/>
      <c r="N744" s="178"/>
    </row>
    <row r="745" spans="2:14">
      <c r="B745" s="166" t="s">
        <v>250</v>
      </c>
      <c r="C745" s="117" t="s">
        <v>307</v>
      </c>
      <c r="D745" s="178">
        <v>0</v>
      </c>
      <c r="E745" s="178">
        <v>0</v>
      </c>
      <c r="F745" s="178"/>
      <c r="G745" s="178"/>
      <c r="H745" s="178"/>
      <c r="I745" s="178"/>
      <c r="J745" s="178"/>
      <c r="K745" s="178"/>
      <c r="L745" s="178"/>
      <c r="M745" s="178"/>
      <c r="N745" s="178"/>
    </row>
    <row r="746" spans="2:14">
      <c r="B746" s="166" t="s">
        <v>11</v>
      </c>
      <c r="C746" s="169" t="s">
        <v>96</v>
      </c>
      <c r="D746" s="178">
        <v>2.2000000000000002</v>
      </c>
      <c r="E746" s="178">
        <v>23.873893630000001</v>
      </c>
      <c r="F746" s="178"/>
      <c r="G746" s="178"/>
      <c r="H746" s="178"/>
      <c r="I746" s="178"/>
      <c r="J746" s="178"/>
      <c r="K746" s="178"/>
      <c r="L746" s="178"/>
      <c r="M746" s="178"/>
      <c r="N746" s="178"/>
    </row>
    <row r="747" spans="2:14">
      <c r="B747" s="166" t="s">
        <v>10</v>
      </c>
      <c r="C747" s="169" t="s">
        <v>98</v>
      </c>
      <c r="D747" s="178">
        <v>22.2</v>
      </c>
      <c r="E747" s="178">
        <v>53</v>
      </c>
      <c r="F747" s="178"/>
      <c r="G747" s="178"/>
      <c r="H747" s="178"/>
      <c r="I747" s="178"/>
      <c r="J747" s="178"/>
      <c r="K747" s="178"/>
      <c r="L747" s="178"/>
      <c r="M747" s="178"/>
      <c r="N747" s="178"/>
    </row>
    <row r="748" spans="2:14">
      <c r="B748" s="166" t="s">
        <v>23</v>
      </c>
      <c r="C748" s="169" t="s">
        <v>100</v>
      </c>
      <c r="D748" s="178">
        <v>2</v>
      </c>
      <c r="E748" s="178">
        <v>3.8726706791818866</v>
      </c>
      <c r="F748" s="178"/>
      <c r="G748" s="178"/>
      <c r="H748" s="178"/>
      <c r="I748" s="178"/>
      <c r="J748" s="178"/>
      <c r="K748" s="178"/>
      <c r="L748" s="178"/>
      <c r="M748" s="178"/>
      <c r="N748" s="178"/>
    </row>
    <row r="749" spans="2:14">
      <c r="B749" s="166" t="s">
        <v>12</v>
      </c>
      <c r="C749" s="169" t="s">
        <v>101</v>
      </c>
      <c r="D749" s="178">
        <v>8</v>
      </c>
      <c r="E749" s="178">
        <v>12.017405388</v>
      </c>
      <c r="F749" s="178"/>
      <c r="G749" s="178"/>
      <c r="H749" s="178"/>
      <c r="I749" s="178"/>
      <c r="J749" s="178"/>
      <c r="K749" s="178"/>
      <c r="L749" s="178"/>
      <c r="M749" s="178"/>
      <c r="N749" s="178"/>
    </row>
    <row r="752" spans="2:14">
      <c r="C752" s="160" t="s">
        <v>358</v>
      </c>
    </row>
    <row r="769" spans="2:28">
      <c r="C769" s="138" t="s">
        <v>371</v>
      </c>
      <c r="D769" s="3">
        <v>2021</v>
      </c>
      <c r="E769" s="3">
        <v>2022</v>
      </c>
      <c r="F769" s="3">
        <v>2023</v>
      </c>
      <c r="G769" s="3">
        <v>2024</v>
      </c>
      <c r="H769" s="3">
        <v>2025</v>
      </c>
      <c r="I769" s="3">
        <v>2026</v>
      </c>
      <c r="J769" s="3">
        <v>2027</v>
      </c>
      <c r="K769" s="3">
        <v>2028</v>
      </c>
    </row>
    <row r="770" spans="2:28">
      <c r="B770" s="166" t="s">
        <v>9</v>
      </c>
      <c r="C770" s="167" t="str">
        <f t="shared" ref="C770:C775" si="3">C715</f>
        <v>2x200 (400G-SR8)</v>
      </c>
      <c r="D770" s="168">
        <v>332.15185474763268</v>
      </c>
      <c r="E770" s="168"/>
      <c r="F770" s="168"/>
      <c r="G770" s="168"/>
      <c r="H770" s="168"/>
      <c r="I770" s="168"/>
      <c r="J770" s="168"/>
      <c r="K770" s="168"/>
    </row>
    <row r="771" spans="2:28">
      <c r="B771" s="166" t="s">
        <v>250</v>
      </c>
      <c r="C771" s="167" t="str">
        <f t="shared" si="3"/>
        <v>400G SR4</v>
      </c>
      <c r="D771" s="168">
        <v>427.31914893617022</v>
      </c>
      <c r="E771" s="168"/>
      <c r="F771" s="168"/>
      <c r="G771" s="168"/>
      <c r="H771" s="168"/>
      <c r="I771" s="168"/>
      <c r="J771" s="168"/>
      <c r="K771" s="168"/>
    </row>
    <row r="772" spans="2:28">
      <c r="B772" s="166" t="s">
        <v>11</v>
      </c>
      <c r="C772" s="167" t="str">
        <f t="shared" si="3"/>
        <v>400G DR4</v>
      </c>
      <c r="D772" s="168">
        <v>455.09094758235244</v>
      </c>
      <c r="E772" s="168"/>
      <c r="F772" s="168"/>
      <c r="G772" s="168"/>
      <c r="H772" s="168"/>
      <c r="I772" s="168"/>
      <c r="J772" s="168"/>
      <c r="K772" s="168"/>
    </row>
    <row r="773" spans="2:28">
      <c r="B773" s="166" t="s">
        <v>10</v>
      </c>
      <c r="C773" s="167" t="str">
        <f t="shared" si="3"/>
        <v>2x(200G FR4)</v>
      </c>
      <c r="D773" s="168">
        <v>582.8821520068318</v>
      </c>
      <c r="E773" s="168"/>
      <c r="F773" s="168"/>
      <c r="G773" s="168"/>
      <c r="H773" s="168"/>
      <c r="I773" s="168"/>
      <c r="J773" s="168"/>
      <c r="K773" s="168"/>
    </row>
    <row r="774" spans="2:28">
      <c r="B774" s="166" t="s">
        <v>23</v>
      </c>
      <c r="C774" s="167" t="str">
        <f t="shared" si="3"/>
        <v>400G FR4</v>
      </c>
      <c r="D774" s="168">
        <v>553.23271856910492</v>
      </c>
      <c r="E774" s="168"/>
      <c r="F774" s="168"/>
      <c r="G774" s="168"/>
      <c r="H774" s="168"/>
      <c r="I774" s="168"/>
      <c r="J774" s="168"/>
      <c r="K774" s="168"/>
    </row>
    <row r="775" spans="2:28">
      <c r="B775" s="166" t="s">
        <v>12</v>
      </c>
      <c r="C775" s="167" t="str">
        <f t="shared" si="3"/>
        <v>400G LR8, LR4</v>
      </c>
      <c r="D775" s="168">
        <v>1958.4239130434783</v>
      </c>
      <c r="E775" s="168"/>
      <c r="F775" s="168"/>
      <c r="G775" s="168"/>
      <c r="H775" s="168"/>
      <c r="I775" s="168"/>
      <c r="J775" s="168"/>
      <c r="K775" s="168"/>
    </row>
    <row r="777" spans="2:28">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2:28">
      <c r="B778" s="160"/>
      <c r="Q778" s="160"/>
    </row>
    <row r="779" spans="2:28">
      <c r="B779" s="160" t="s">
        <v>360</v>
      </c>
    </row>
    <row r="780" spans="2:28">
      <c r="B780" s="157"/>
    </row>
    <row r="781" spans="2:28">
      <c r="B781" s="157"/>
    </row>
    <row r="782" spans="2:28">
      <c r="B782" s="157"/>
    </row>
    <row r="783" spans="2:28">
      <c r="B783" s="157"/>
    </row>
    <row r="784" spans="2:28">
      <c r="B784" s="157"/>
    </row>
    <row r="785" spans="2:24">
      <c r="B785" s="157"/>
    </row>
    <row r="786" spans="2:24">
      <c r="B786" s="157"/>
    </row>
    <row r="795" spans="2:24">
      <c r="B795" t="s">
        <v>213</v>
      </c>
    </row>
    <row r="796" spans="2:24">
      <c r="B796" s="1" t="s">
        <v>396</v>
      </c>
      <c r="C796" s="132" t="s">
        <v>314</v>
      </c>
      <c r="D796" s="3">
        <v>2021</v>
      </c>
      <c r="E796" s="3">
        <v>2022</v>
      </c>
      <c r="F796" s="3">
        <v>2023</v>
      </c>
      <c r="G796" s="3">
        <v>2024</v>
      </c>
      <c r="H796" s="3">
        <v>2025</v>
      </c>
      <c r="I796" s="3">
        <v>2026</v>
      </c>
      <c r="J796" s="3">
        <v>2027</v>
      </c>
      <c r="K796" s="3">
        <v>2028</v>
      </c>
      <c r="M796" s="14"/>
      <c r="N796" s="1"/>
      <c r="O796" s="1"/>
      <c r="P796" s="1"/>
      <c r="Q796" s="1"/>
      <c r="R796" s="1"/>
      <c r="S796" s="1"/>
      <c r="T796" s="1"/>
      <c r="U796" s="1"/>
      <c r="V796" s="1"/>
      <c r="W796" s="1"/>
      <c r="X796" s="1"/>
    </row>
    <row r="797" spans="2:24">
      <c r="B797" s="166" t="s">
        <v>28</v>
      </c>
      <c r="C797" s="166" t="s">
        <v>397</v>
      </c>
      <c r="D797" s="169">
        <v>1000</v>
      </c>
      <c r="E797" s="169"/>
      <c r="F797" s="169"/>
      <c r="G797" s="169"/>
      <c r="H797" s="169"/>
      <c r="I797" s="169"/>
      <c r="J797" s="169"/>
      <c r="K797" s="169"/>
      <c r="M797" s="170"/>
      <c r="N797" s="171"/>
      <c r="O797" s="171"/>
      <c r="P797" s="171"/>
      <c r="Q797" s="171"/>
      <c r="R797" s="171"/>
      <c r="S797" s="171"/>
      <c r="T797" s="171"/>
      <c r="U797" s="171"/>
      <c r="V797" s="171"/>
      <c r="W797" s="171"/>
      <c r="X797" s="171"/>
    </row>
    <row r="798" spans="2:24">
      <c r="B798" s="166" t="s">
        <v>13</v>
      </c>
      <c r="C798" s="166" t="s">
        <v>398</v>
      </c>
      <c r="D798" s="169">
        <v>3000</v>
      </c>
      <c r="E798" s="169"/>
      <c r="F798" s="169"/>
      <c r="G798" s="169"/>
      <c r="H798" s="169"/>
      <c r="I798" s="169"/>
      <c r="J798" s="169"/>
      <c r="K798" s="169"/>
      <c r="M798" s="162"/>
      <c r="N798" s="161"/>
      <c r="O798" s="161"/>
      <c r="P798" s="161"/>
      <c r="Q798" s="161"/>
      <c r="R798" s="161"/>
      <c r="S798" s="161"/>
      <c r="T798" s="161"/>
      <c r="U798" s="161"/>
      <c r="V798" s="161"/>
      <c r="W798" s="161"/>
      <c r="X798" s="161"/>
    </row>
    <row r="799" spans="2:24">
      <c r="B799" s="166" t="s">
        <v>14</v>
      </c>
      <c r="C799" s="166" t="s">
        <v>399</v>
      </c>
      <c r="D799" s="169">
        <v>3000</v>
      </c>
      <c r="E799" s="169"/>
      <c r="F799" s="169"/>
      <c r="G799" s="169"/>
      <c r="H799" s="169"/>
      <c r="I799" s="169"/>
      <c r="J799" s="169"/>
      <c r="K799" s="169"/>
      <c r="M799" s="162"/>
      <c r="N799" s="161"/>
      <c r="O799" s="161"/>
      <c r="P799" s="161"/>
      <c r="Q799" s="161"/>
      <c r="R799" s="161"/>
      <c r="S799" s="161"/>
      <c r="T799" s="161"/>
      <c r="U799" s="161"/>
      <c r="V799" s="161"/>
      <c r="W799" s="161"/>
      <c r="X799" s="161"/>
    </row>
    <row r="800" spans="2:24">
      <c r="B800" s="166" t="s">
        <v>15</v>
      </c>
      <c r="C800" s="166" t="s">
        <v>400</v>
      </c>
      <c r="D800" s="169">
        <v>0</v>
      </c>
      <c r="E800" s="169"/>
      <c r="F800" s="169"/>
      <c r="G800" s="169"/>
      <c r="H800" s="169"/>
      <c r="I800" s="169"/>
      <c r="J800" s="169"/>
      <c r="K800" s="169"/>
      <c r="M800" s="162"/>
      <c r="N800" s="161"/>
      <c r="O800" s="161"/>
      <c r="P800" s="161"/>
      <c r="Q800" s="161"/>
      <c r="R800" s="161"/>
      <c r="S800" s="161"/>
      <c r="T800" s="161"/>
      <c r="U800" s="161"/>
      <c r="V800" s="161"/>
      <c r="W800" s="161"/>
      <c r="X800" s="161"/>
    </row>
    <row r="801" spans="2:24">
      <c r="B801" s="166" t="s">
        <v>16</v>
      </c>
      <c r="C801" s="166" t="s">
        <v>401</v>
      </c>
      <c r="D801" s="169">
        <v>0</v>
      </c>
      <c r="E801" s="169"/>
      <c r="F801" s="169"/>
      <c r="G801" s="169"/>
      <c r="H801" s="169"/>
      <c r="I801" s="169"/>
      <c r="J801" s="169"/>
      <c r="K801" s="169"/>
      <c r="M801" s="162"/>
      <c r="N801" s="161"/>
      <c r="O801" s="161"/>
      <c r="P801" s="161"/>
      <c r="Q801" s="161"/>
      <c r="R801" s="161"/>
      <c r="S801" s="161"/>
      <c r="T801" s="161"/>
      <c r="U801" s="161"/>
      <c r="V801" s="161"/>
      <c r="W801" s="161"/>
      <c r="X801" s="161"/>
    </row>
    <row r="802" spans="2:24">
      <c r="B802" s="166"/>
      <c r="C802" s="166"/>
      <c r="D802" s="169"/>
      <c r="E802" s="169"/>
      <c r="F802" s="169"/>
      <c r="G802" s="169"/>
      <c r="H802" s="169"/>
      <c r="I802" s="169"/>
      <c r="J802" s="169"/>
      <c r="K802" s="169"/>
      <c r="M802" s="162"/>
      <c r="N802" s="161"/>
      <c r="O802" s="161"/>
      <c r="P802" s="161"/>
      <c r="Q802" s="161"/>
      <c r="R802" s="161"/>
      <c r="S802" s="161"/>
      <c r="T802" s="161"/>
      <c r="U802" s="161"/>
      <c r="V802" s="161"/>
      <c r="W802" s="161"/>
      <c r="X802" s="161"/>
    </row>
    <row r="803" spans="2:24">
      <c r="B803" s="166"/>
      <c r="C803" s="166"/>
      <c r="D803" s="169"/>
      <c r="E803" s="169"/>
      <c r="F803" s="169"/>
      <c r="G803" s="169"/>
      <c r="H803" s="169"/>
      <c r="I803" s="169"/>
      <c r="J803" s="169"/>
      <c r="K803" s="169"/>
      <c r="M803" s="162"/>
      <c r="N803" s="161"/>
      <c r="O803" s="161"/>
      <c r="P803" s="161"/>
      <c r="Q803" s="161"/>
      <c r="R803" s="161"/>
      <c r="S803" s="161"/>
      <c r="T803" s="161"/>
      <c r="U803" s="161"/>
      <c r="V803" s="161"/>
      <c r="W803" s="161"/>
      <c r="X803" s="161"/>
    </row>
    <row r="804" spans="2:24">
      <c r="B804" s="160" t="s">
        <v>362</v>
      </c>
      <c r="C804" s="166"/>
      <c r="D804" s="169"/>
      <c r="E804" s="169"/>
      <c r="F804" s="169"/>
      <c r="G804" s="169"/>
      <c r="H804" s="169"/>
      <c r="I804" s="169"/>
      <c r="J804" s="169"/>
      <c r="K804" s="169"/>
      <c r="M804" s="162"/>
      <c r="N804" s="161"/>
      <c r="O804" s="161"/>
      <c r="P804" s="161"/>
      <c r="Q804" s="161"/>
      <c r="R804" s="161"/>
      <c r="S804" s="161"/>
      <c r="T804" s="161"/>
      <c r="U804" s="161"/>
      <c r="V804" s="161"/>
      <c r="W804" s="161"/>
      <c r="X804" s="161"/>
    </row>
    <row r="805" spans="2:24">
      <c r="B805" s="166"/>
      <c r="C805" s="166"/>
      <c r="D805" s="169"/>
      <c r="E805" s="169"/>
      <c r="F805" s="169"/>
      <c r="G805" s="169"/>
      <c r="H805" s="169"/>
      <c r="I805" s="169"/>
      <c r="J805" s="169"/>
      <c r="K805" s="169"/>
      <c r="M805" s="162"/>
      <c r="N805" s="161"/>
      <c r="O805" s="161"/>
      <c r="P805" s="161"/>
      <c r="Q805" s="161"/>
      <c r="R805" s="161"/>
      <c r="S805" s="161"/>
      <c r="T805" s="161"/>
      <c r="U805" s="161"/>
      <c r="V805" s="161"/>
      <c r="W805" s="161"/>
      <c r="X805" s="161"/>
    </row>
    <row r="806" spans="2:24">
      <c r="B806" s="166"/>
      <c r="C806" s="166"/>
      <c r="D806" s="169"/>
      <c r="E806" s="169"/>
      <c r="F806" s="169"/>
      <c r="G806" s="169"/>
      <c r="H806" s="169"/>
      <c r="I806" s="169"/>
      <c r="J806" s="169"/>
      <c r="K806" s="169"/>
      <c r="M806" s="162"/>
      <c r="N806" s="161"/>
      <c r="O806" s="161"/>
      <c r="P806" s="161"/>
      <c r="Q806" s="161"/>
      <c r="R806" s="161"/>
      <c r="S806" s="161"/>
      <c r="T806" s="161"/>
      <c r="U806" s="161"/>
      <c r="V806" s="161"/>
      <c r="W806" s="161"/>
      <c r="X806" s="161"/>
    </row>
    <row r="807" spans="2:24">
      <c r="B807" s="166"/>
      <c r="C807" s="166"/>
      <c r="D807" s="169"/>
      <c r="E807" s="169"/>
      <c r="F807" s="169"/>
      <c r="G807" s="169"/>
      <c r="H807" s="169"/>
      <c r="I807" s="169"/>
      <c r="J807" s="169"/>
      <c r="K807" s="169"/>
      <c r="M807" s="162"/>
      <c r="N807" s="161"/>
      <c r="O807" s="161"/>
      <c r="P807" s="161"/>
      <c r="Q807" s="161"/>
      <c r="R807" s="161"/>
      <c r="S807" s="161"/>
      <c r="T807" s="161"/>
      <c r="U807" s="161"/>
      <c r="V807" s="161"/>
      <c r="W807" s="161"/>
      <c r="X807" s="161"/>
    </row>
    <row r="808" spans="2:24">
      <c r="B808" s="166"/>
      <c r="C808" s="166"/>
      <c r="D808" s="169"/>
      <c r="E808" s="169"/>
      <c r="F808" s="169"/>
      <c r="G808" s="169"/>
      <c r="H808" s="169"/>
      <c r="I808" s="169"/>
      <c r="J808" s="169"/>
      <c r="K808" s="169"/>
      <c r="M808" s="162"/>
      <c r="N808" s="161"/>
      <c r="O808" s="161"/>
      <c r="P808" s="161"/>
      <c r="Q808" s="161"/>
      <c r="R808" s="161"/>
      <c r="S808" s="161"/>
      <c r="T808" s="161"/>
      <c r="U808" s="161"/>
      <c r="V808" s="161"/>
      <c r="W808" s="161"/>
      <c r="X808" s="161"/>
    </row>
    <row r="809" spans="2:24">
      <c r="B809" s="166"/>
      <c r="C809" s="166"/>
      <c r="D809" s="169"/>
      <c r="E809" s="169"/>
      <c r="F809" s="169"/>
      <c r="G809" s="169"/>
      <c r="H809" s="169"/>
      <c r="I809" s="169"/>
      <c r="J809" s="169"/>
      <c r="K809" s="169"/>
      <c r="M809" s="162"/>
      <c r="N809" s="161"/>
      <c r="O809" s="161"/>
      <c r="P809" s="161"/>
      <c r="Q809" s="161"/>
      <c r="R809" s="161"/>
      <c r="S809" s="161"/>
      <c r="T809" s="161"/>
      <c r="U809" s="161"/>
      <c r="V809" s="161"/>
      <c r="W809" s="161"/>
      <c r="X809" s="161"/>
    </row>
    <row r="810" spans="2:24">
      <c r="B810" s="166"/>
      <c r="C810" s="166"/>
      <c r="D810" s="169"/>
      <c r="E810" s="169"/>
      <c r="F810" s="169"/>
      <c r="G810" s="169"/>
      <c r="H810" s="169"/>
      <c r="I810" s="169"/>
      <c r="J810" s="169"/>
      <c r="K810" s="169"/>
      <c r="M810" s="162"/>
      <c r="N810" s="161"/>
      <c r="O810" s="161"/>
      <c r="P810" s="161"/>
      <c r="Q810" s="161"/>
      <c r="R810" s="161"/>
      <c r="S810" s="161"/>
      <c r="T810" s="161"/>
      <c r="U810" s="161"/>
      <c r="V810" s="161"/>
      <c r="W810" s="161"/>
      <c r="X810" s="161"/>
    </row>
    <row r="811" spans="2:24">
      <c r="B811" s="166"/>
      <c r="C811" s="166"/>
      <c r="D811" s="169"/>
      <c r="E811" s="169"/>
      <c r="F811" s="169"/>
      <c r="G811" s="169"/>
      <c r="H811" s="169"/>
      <c r="I811" s="169"/>
      <c r="J811" s="169"/>
      <c r="K811" s="169"/>
      <c r="M811" s="162"/>
      <c r="N811" s="161"/>
      <c r="O811" s="161"/>
      <c r="P811" s="161"/>
      <c r="Q811" s="161"/>
      <c r="R811" s="161"/>
      <c r="S811" s="161"/>
      <c r="T811" s="161"/>
      <c r="U811" s="161"/>
      <c r="V811" s="161"/>
      <c r="W811" s="161"/>
      <c r="X811" s="161"/>
    </row>
    <row r="812" spans="2:24">
      <c r="B812" s="166"/>
      <c r="C812" s="166"/>
      <c r="D812" s="169"/>
      <c r="E812" s="169"/>
      <c r="F812" s="169"/>
      <c r="G812" s="169"/>
      <c r="H812" s="169"/>
      <c r="I812" s="169"/>
      <c r="J812" s="169"/>
      <c r="K812" s="169"/>
      <c r="M812" s="162"/>
      <c r="N812" s="161"/>
      <c r="O812" s="161"/>
      <c r="P812" s="161"/>
      <c r="Q812" s="161"/>
      <c r="R812" s="161"/>
      <c r="S812" s="161"/>
      <c r="T812" s="161"/>
      <c r="U812" s="161"/>
      <c r="V812" s="161"/>
      <c r="W812" s="161"/>
      <c r="X812" s="161"/>
    </row>
    <row r="813" spans="2:24">
      <c r="B813" s="166"/>
      <c r="C813" s="166"/>
      <c r="D813" s="169"/>
      <c r="E813" s="169"/>
      <c r="F813" s="169"/>
      <c r="G813" s="169"/>
      <c r="H813" s="169"/>
      <c r="I813" s="169"/>
      <c r="J813" s="169"/>
      <c r="K813" s="169"/>
      <c r="M813" s="162"/>
      <c r="N813" s="161"/>
      <c r="O813" s="161"/>
      <c r="P813" s="161"/>
      <c r="Q813" s="161"/>
      <c r="R813" s="161"/>
      <c r="S813" s="161"/>
      <c r="T813" s="161"/>
      <c r="U813" s="161"/>
      <c r="V813" s="161"/>
      <c r="W813" s="161"/>
      <c r="X813" s="161"/>
    </row>
    <row r="814" spans="2:24">
      <c r="B814" s="166"/>
      <c r="C814" s="166"/>
      <c r="D814" s="169"/>
      <c r="E814" s="169"/>
      <c r="F814" s="169"/>
      <c r="G814" s="169"/>
      <c r="H814" s="169"/>
      <c r="I814" s="169"/>
      <c r="J814" s="169"/>
      <c r="K814" s="169"/>
      <c r="M814" s="162"/>
      <c r="N814" s="161"/>
      <c r="O814" s="161"/>
      <c r="P814" s="161"/>
      <c r="Q814" s="161"/>
      <c r="R814" s="161"/>
      <c r="S814" s="161"/>
      <c r="T814" s="161"/>
      <c r="U814" s="161"/>
      <c r="V814" s="161"/>
      <c r="W814" s="161"/>
      <c r="X814" s="161"/>
    </row>
    <row r="815" spans="2:24">
      <c r="B815" s="166"/>
      <c r="C815" s="166"/>
      <c r="D815" s="169"/>
      <c r="E815" s="169"/>
      <c r="F815" s="169"/>
      <c r="G815" s="169"/>
      <c r="H815" s="169"/>
      <c r="I815" s="169"/>
      <c r="J815" s="169"/>
      <c r="K815" s="169"/>
      <c r="M815" s="162"/>
      <c r="N815" s="161"/>
      <c r="O815" s="161"/>
      <c r="P815" s="161"/>
      <c r="Q815" s="161"/>
      <c r="R815" s="161"/>
      <c r="S815" s="161"/>
      <c r="T815" s="161"/>
      <c r="U815" s="161"/>
      <c r="V815" s="161"/>
      <c r="W815" s="161"/>
      <c r="X815" s="161"/>
    </row>
    <row r="816" spans="2:24">
      <c r="B816" s="166"/>
      <c r="C816" s="166"/>
      <c r="D816" s="169"/>
      <c r="E816" s="169"/>
      <c r="F816" s="169"/>
      <c r="G816" s="169"/>
      <c r="H816" s="169"/>
      <c r="I816" s="169"/>
      <c r="J816" s="169"/>
      <c r="K816" s="169"/>
      <c r="M816" s="162"/>
      <c r="N816" s="161"/>
      <c r="O816" s="161"/>
      <c r="P816" s="161"/>
      <c r="Q816" s="161"/>
      <c r="R816" s="161"/>
      <c r="S816" s="161"/>
      <c r="T816" s="161"/>
      <c r="U816" s="161"/>
      <c r="V816" s="161"/>
      <c r="W816" s="161"/>
      <c r="X816" s="161"/>
    </row>
    <row r="817" spans="2:24">
      <c r="B817" s="166"/>
      <c r="C817" s="166"/>
      <c r="D817" s="169"/>
      <c r="E817" s="169"/>
      <c r="F817" s="169"/>
      <c r="G817" s="169"/>
      <c r="H817" s="169"/>
      <c r="I817" s="169"/>
      <c r="J817" s="169"/>
      <c r="K817" s="169"/>
      <c r="M817" s="162"/>
      <c r="N817" s="161"/>
      <c r="O817" s="161"/>
      <c r="P817" s="161"/>
      <c r="Q817" s="161"/>
      <c r="R817" s="161"/>
      <c r="S817" s="161"/>
      <c r="T817" s="161"/>
      <c r="U817" s="161"/>
      <c r="V817" s="161"/>
      <c r="W817" s="161"/>
      <c r="X817" s="161"/>
    </row>
    <row r="818" spans="2:24">
      <c r="B818" s="166"/>
      <c r="C818" s="166"/>
      <c r="D818" s="169"/>
      <c r="E818" s="169"/>
      <c r="F818" s="169"/>
      <c r="G818" s="169"/>
      <c r="H818" s="169"/>
      <c r="I818" s="169"/>
      <c r="J818" s="169"/>
      <c r="K818" s="169"/>
      <c r="M818" s="162"/>
      <c r="N818" s="161"/>
      <c r="O818" s="161"/>
      <c r="P818" s="161"/>
      <c r="Q818" s="161"/>
      <c r="R818" s="161"/>
      <c r="S818" s="161"/>
      <c r="T818" s="161"/>
      <c r="U818" s="161"/>
      <c r="V818" s="161"/>
      <c r="W818" s="161"/>
      <c r="X818" s="161"/>
    </row>
    <row r="819" spans="2:24">
      <c r="B819" s="166"/>
      <c r="C819" s="166"/>
      <c r="D819" s="169"/>
      <c r="E819" s="169"/>
      <c r="F819" s="169"/>
      <c r="G819" s="169"/>
      <c r="H819" s="169"/>
      <c r="I819" s="169"/>
      <c r="J819" s="169"/>
      <c r="K819" s="169"/>
      <c r="M819" s="162"/>
      <c r="N819" s="161"/>
      <c r="O819" s="161"/>
      <c r="P819" s="161"/>
      <c r="Q819" s="161"/>
      <c r="R819" s="161"/>
      <c r="S819" s="161"/>
      <c r="T819" s="161"/>
      <c r="U819" s="161"/>
      <c r="V819" s="161"/>
      <c r="W819" s="161"/>
      <c r="X819" s="161"/>
    </row>
    <row r="820" spans="2:24">
      <c r="B820" s="166"/>
      <c r="C820" s="166"/>
      <c r="D820" s="169"/>
      <c r="E820" s="169"/>
      <c r="F820" s="169"/>
      <c r="G820" s="169"/>
      <c r="H820" s="169"/>
      <c r="I820" s="169"/>
      <c r="J820" s="169"/>
      <c r="K820" s="169"/>
      <c r="M820" s="162"/>
      <c r="N820" s="161"/>
      <c r="O820" s="161"/>
      <c r="P820" s="161"/>
      <c r="Q820" s="161"/>
      <c r="R820" s="161"/>
      <c r="S820" s="161"/>
      <c r="T820" s="161"/>
      <c r="U820" s="161"/>
      <c r="V820" s="161"/>
      <c r="W820" s="161"/>
      <c r="X820" s="161"/>
    </row>
    <row r="821" spans="2:24">
      <c r="B821" s="166" t="s">
        <v>372</v>
      </c>
      <c r="C821" s="166"/>
      <c r="D821" s="169"/>
      <c r="E821" s="169"/>
      <c r="F821" s="169"/>
      <c r="G821" s="169"/>
      <c r="H821" s="169"/>
      <c r="I821" s="169"/>
      <c r="J821" s="169"/>
      <c r="K821" s="169"/>
      <c r="M821" s="162"/>
      <c r="N821" s="161"/>
      <c r="O821" s="161"/>
      <c r="P821" s="161"/>
      <c r="Q821" s="161"/>
      <c r="R821" s="161"/>
      <c r="S821" s="161"/>
      <c r="T821" s="161"/>
      <c r="U821" s="161"/>
      <c r="V821" s="161"/>
      <c r="W821" s="161"/>
      <c r="X821" s="161"/>
    </row>
    <row r="822" spans="2:24">
      <c r="B822" s="1" t="s">
        <v>396</v>
      </c>
      <c r="C822" s="132" t="s">
        <v>314</v>
      </c>
      <c r="D822" s="3">
        <v>2021</v>
      </c>
      <c r="E822" s="3">
        <v>2022</v>
      </c>
      <c r="F822" s="3">
        <v>2023</v>
      </c>
      <c r="G822" s="3">
        <v>2024</v>
      </c>
      <c r="H822" s="3">
        <v>2025</v>
      </c>
      <c r="I822" s="3">
        <v>2026</v>
      </c>
      <c r="J822" s="3">
        <v>2027</v>
      </c>
      <c r="K822" s="3">
        <v>2028</v>
      </c>
      <c r="M822" s="162"/>
      <c r="N822" s="161"/>
      <c r="O822" s="161"/>
      <c r="P822" s="161"/>
      <c r="Q822" s="161"/>
      <c r="R822" s="161"/>
      <c r="S822" s="161"/>
      <c r="T822" s="161"/>
      <c r="U822" s="161"/>
      <c r="V822" s="161"/>
      <c r="W822" s="161"/>
      <c r="X822" s="161"/>
    </row>
    <row r="823" spans="2:24">
      <c r="B823" s="166" t="s">
        <v>28</v>
      </c>
      <c r="C823" s="166" t="s">
        <v>397</v>
      </c>
      <c r="D823" s="173">
        <v>1.0682978723404257</v>
      </c>
      <c r="E823" s="173"/>
      <c r="F823" s="173"/>
      <c r="G823" s="173"/>
      <c r="H823" s="173"/>
      <c r="I823" s="173"/>
      <c r="J823" s="173"/>
      <c r="K823" s="173"/>
      <c r="M823" s="162"/>
      <c r="N823" s="161"/>
      <c r="O823" s="161"/>
      <c r="P823" s="161"/>
      <c r="Q823" s="161"/>
      <c r="R823" s="161"/>
      <c r="S823" s="161"/>
      <c r="T823" s="161"/>
      <c r="U823" s="161"/>
      <c r="V823" s="161"/>
      <c r="W823" s="161"/>
      <c r="X823" s="161"/>
    </row>
    <row r="824" spans="2:24">
      <c r="B824" s="166" t="s">
        <v>13</v>
      </c>
      <c r="C824" s="166" t="s">
        <v>398</v>
      </c>
      <c r="D824" s="173">
        <v>3.4131821068676431</v>
      </c>
      <c r="E824" s="173"/>
      <c r="F824" s="173"/>
      <c r="G824" s="173"/>
      <c r="H824" s="173"/>
      <c r="I824" s="173"/>
      <c r="J824" s="173"/>
      <c r="K824" s="173"/>
      <c r="M824" s="162"/>
      <c r="N824" s="161"/>
      <c r="O824" s="161"/>
      <c r="P824" s="161"/>
      <c r="Q824" s="161"/>
      <c r="R824" s="161"/>
      <c r="S824" s="161"/>
      <c r="T824" s="161"/>
      <c r="U824" s="161"/>
      <c r="V824" s="161"/>
      <c r="W824" s="161"/>
      <c r="X824" s="161"/>
    </row>
    <row r="825" spans="2:24">
      <c r="B825" s="166" t="s">
        <v>14</v>
      </c>
      <c r="C825" s="166" t="s">
        <v>399</v>
      </c>
      <c r="D825" s="173">
        <v>4.3716161400512386</v>
      </c>
      <c r="E825" s="173"/>
      <c r="F825" s="173"/>
      <c r="G825" s="173"/>
      <c r="H825" s="173"/>
      <c r="I825" s="173"/>
      <c r="J825" s="173"/>
      <c r="K825" s="173"/>
      <c r="M825" s="162"/>
      <c r="N825" s="161"/>
      <c r="O825" s="161"/>
      <c r="P825" s="161"/>
      <c r="Q825" s="161"/>
      <c r="R825" s="161"/>
      <c r="S825" s="161"/>
      <c r="T825" s="161"/>
      <c r="U825" s="161"/>
      <c r="V825" s="161"/>
      <c r="W825" s="161"/>
      <c r="X825" s="161"/>
    </row>
    <row r="826" spans="2:24">
      <c r="B826" s="166" t="s">
        <v>15</v>
      </c>
      <c r="C826" s="166" t="s">
        <v>400</v>
      </c>
      <c r="D826" s="173">
        <v>0</v>
      </c>
      <c r="E826" s="173"/>
      <c r="F826" s="173"/>
      <c r="G826" s="173"/>
      <c r="H826" s="173"/>
      <c r="I826" s="173"/>
      <c r="J826" s="173"/>
      <c r="K826" s="173"/>
      <c r="M826" s="162"/>
      <c r="N826" s="161"/>
      <c r="O826" s="161"/>
      <c r="P826" s="161"/>
      <c r="Q826" s="161"/>
      <c r="R826" s="161"/>
      <c r="S826" s="161"/>
      <c r="T826" s="161"/>
      <c r="U826" s="161"/>
      <c r="V826" s="161"/>
      <c r="W826" s="161"/>
      <c r="X826" s="161"/>
    </row>
    <row r="827" spans="2:24">
      <c r="B827" s="166" t="s">
        <v>16</v>
      </c>
      <c r="C827" s="166" t="s">
        <v>401</v>
      </c>
      <c r="D827" s="173">
        <v>0</v>
      </c>
      <c r="E827" s="173"/>
      <c r="F827" s="173"/>
      <c r="G827" s="173"/>
      <c r="H827" s="173"/>
      <c r="I827" s="173"/>
      <c r="J827" s="173"/>
      <c r="K827" s="173"/>
      <c r="M827" s="162"/>
      <c r="N827" s="161"/>
      <c r="O827" s="161"/>
      <c r="P827" s="161"/>
      <c r="Q827" s="161"/>
      <c r="R827" s="161"/>
      <c r="S827" s="161"/>
      <c r="T827" s="161"/>
      <c r="U827" s="161"/>
      <c r="V827" s="161"/>
      <c r="W827" s="161"/>
      <c r="X827" s="161"/>
    </row>
    <row r="829" spans="2:24">
      <c r="B829" s="160" t="s">
        <v>361</v>
      </c>
    </row>
    <row r="846" spans="2:11">
      <c r="B846" t="s">
        <v>211</v>
      </c>
    </row>
    <row r="847" spans="2:11">
      <c r="B847" s="3" t="s">
        <v>396</v>
      </c>
      <c r="C847" s="132" t="s">
        <v>314</v>
      </c>
      <c r="D847" s="3">
        <v>2021</v>
      </c>
      <c r="E847" s="3">
        <v>2022</v>
      </c>
      <c r="F847" s="3">
        <v>2023</v>
      </c>
      <c r="G847" s="3">
        <v>2024</v>
      </c>
      <c r="H847" s="3">
        <v>2025</v>
      </c>
      <c r="I847" s="3">
        <v>2026</v>
      </c>
      <c r="J847" s="3">
        <v>2027</v>
      </c>
      <c r="K847" s="3">
        <v>2028</v>
      </c>
    </row>
    <row r="848" spans="2:11">
      <c r="B848" s="166" t="s">
        <v>28</v>
      </c>
      <c r="C848" s="166" t="str">
        <f t="shared" ref="C848:C852" si="4">C823</f>
        <v>800G SR8_50 m</v>
      </c>
      <c r="D848" s="173">
        <v>1068.2978723404256</v>
      </c>
      <c r="E848" s="173"/>
      <c r="F848" s="173"/>
      <c r="G848" s="173"/>
      <c r="H848" s="173"/>
      <c r="I848" s="173"/>
      <c r="J848" s="173"/>
      <c r="K848" s="173"/>
    </row>
    <row r="849" spans="2:29">
      <c r="B849" s="166" t="s">
        <v>13</v>
      </c>
      <c r="C849" s="166" t="str">
        <f t="shared" si="4"/>
        <v>800G DR8, DR4_500 m</v>
      </c>
      <c r="D849" s="173">
        <v>1137.727368955881</v>
      </c>
      <c r="E849" s="173"/>
      <c r="F849" s="173"/>
      <c r="G849" s="173"/>
      <c r="H849" s="173"/>
      <c r="I849" s="173"/>
      <c r="J849" s="173"/>
      <c r="K849" s="173"/>
    </row>
    <row r="850" spans="2:29">
      <c r="B850" s="166" t="s">
        <v>14</v>
      </c>
      <c r="C850" s="166" t="str">
        <f t="shared" si="4"/>
        <v>2x(400G FR4), 800G FR4_2 km</v>
      </c>
      <c r="D850" s="173">
        <v>1457.2053800170795</v>
      </c>
      <c r="E850" s="173"/>
      <c r="F850" s="173"/>
      <c r="G850" s="173"/>
      <c r="H850" s="173"/>
      <c r="I850" s="173"/>
      <c r="J850" s="173"/>
      <c r="K850" s="173"/>
    </row>
    <row r="851" spans="2:29">
      <c r="B851" s="166" t="s">
        <v>15</v>
      </c>
      <c r="C851" s="166" t="str">
        <f t="shared" si="4"/>
        <v>800G LR8, LR4_6, 10 km</v>
      </c>
      <c r="D851" s="173"/>
      <c r="E851" s="173"/>
      <c r="F851" s="173"/>
      <c r="G851" s="173"/>
      <c r="H851" s="173"/>
      <c r="I851" s="173"/>
      <c r="J851" s="173"/>
      <c r="K851" s="173"/>
    </row>
    <row r="852" spans="2:29">
      <c r="B852" s="166" t="s">
        <v>16</v>
      </c>
      <c r="C852" s="166" t="str">
        <f t="shared" si="4"/>
        <v>800G LR (ZRlite)_10 km, 20 km</v>
      </c>
      <c r="D852" s="173"/>
      <c r="E852" s="173"/>
      <c r="F852" s="173"/>
      <c r="G852" s="173"/>
      <c r="H852" s="173"/>
      <c r="I852" s="173"/>
      <c r="J852" s="173"/>
      <c r="K852" s="173"/>
    </row>
    <row r="853" spans="2:29">
      <c r="E853" s="173"/>
      <c r="F853" s="173"/>
      <c r="G853" s="173"/>
      <c r="H853" s="173"/>
      <c r="I853" s="173"/>
      <c r="J853" s="173"/>
      <c r="K853" s="173"/>
      <c r="L853" s="173"/>
    </row>
    <row r="854" spans="2:29">
      <c r="C854" s="14"/>
      <c r="D854" s="161"/>
      <c r="E854" s="161"/>
      <c r="F854" s="161"/>
      <c r="G854" s="161"/>
      <c r="H854" s="161"/>
      <c r="I854" s="161"/>
      <c r="J854" s="161"/>
      <c r="K854" s="161"/>
      <c r="L854" s="161"/>
      <c r="M854" s="161"/>
      <c r="N854" s="161"/>
    </row>
    <row r="855" spans="2:29">
      <c r="B855" s="7"/>
      <c r="C855" s="138"/>
      <c r="D855" s="163"/>
      <c r="E855" s="163"/>
      <c r="F855" s="163"/>
      <c r="G855" s="163"/>
      <c r="H855" s="163"/>
      <c r="I855" s="163"/>
      <c r="J855" s="163"/>
      <c r="K855" s="163"/>
      <c r="L855" s="163"/>
      <c r="M855" s="163"/>
      <c r="N855" s="163"/>
      <c r="O855" s="7"/>
      <c r="P855" s="7"/>
      <c r="Q855" s="7"/>
      <c r="R855" s="7"/>
      <c r="S855" s="7"/>
      <c r="T855" s="7"/>
      <c r="U855" s="7"/>
      <c r="V855" s="7"/>
      <c r="W855" s="7"/>
      <c r="X855" s="7"/>
      <c r="Y855" s="7"/>
      <c r="Z855" s="7"/>
      <c r="AA855" s="7"/>
      <c r="AB855" s="7"/>
      <c r="AC855" s="7"/>
    </row>
    <row r="857" spans="2:29">
      <c r="B857" s="160"/>
      <c r="Q857" s="157"/>
    </row>
    <row r="858" spans="2:29">
      <c r="B858" s="160" t="s">
        <v>363</v>
      </c>
    </row>
    <row r="859" spans="2:29">
      <c r="B859" s="157"/>
    </row>
    <row r="860" spans="2:29">
      <c r="B860" s="157"/>
    </row>
    <row r="861" spans="2:29">
      <c r="B861" s="157"/>
    </row>
    <row r="862" spans="2:29">
      <c r="B862" s="157"/>
    </row>
    <row r="863" spans="2:29">
      <c r="B863" s="157"/>
    </row>
    <row r="864" spans="2:29">
      <c r="B864" s="157"/>
    </row>
    <row r="865" spans="2:22">
      <c r="B865" s="157"/>
    </row>
    <row r="866" spans="2:22">
      <c r="B866" s="157"/>
    </row>
    <row r="875" spans="2:22">
      <c r="B875" t="s">
        <v>213</v>
      </c>
    </row>
    <row r="876" spans="2:22">
      <c r="B876" s="3" t="s">
        <v>396</v>
      </c>
      <c r="C876" s="132" t="s">
        <v>314</v>
      </c>
      <c r="D876" s="132">
        <v>2023</v>
      </c>
      <c r="E876" s="3">
        <v>2024</v>
      </c>
      <c r="F876" s="3">
        <v>2025</v>
      </c>
      <c r="G876" s="3">
        <v>2026</v>
      </c>
      <c r="H876" s="3">
        <v>2027</v>
      </c>
      <c r="I876" s="3">
        <v>2028</v>
      </c>
      <c r="K876" s="14"/>
      <c r="L876" s="1"/>
      <c r="M876" s="1"/>
      <c r="N876" s="1"/>
      <c r="O876" s="1"/>
      <c r="P876" s="1"/>
      <c r="Q876" s="1"/>
      <c r="R876" s="1"/>
      <c r="S876" s="1"/>
      <c r="T876" s="1"/>
      <c r="U876" s="1"/>
      <c r="V876" s="1"/>
    </row>
    <row r="877" spans="2:22" ht="27.6">
      <c r="B877" s="174" t="s">
        <v>18</v>
      </c>
      <c r="C877" s="177" t="s">
        <v>402</v>
      </c>
      <c r="D877" s="169">
        <v>0</v>
      </c>
      <c r="E877" s="169"/>
      <c r="F877" s="169"/>
      <c r="G877" s="175"/>
      <c r="H877" s="175"/>
      <c r="I877" s="175"/>
      <c r="K877" s="170"/>
      <c r="L877" s="171"/>
      <c r="M877" s="171"/>
      <c r="N877" s="171"/>
      <c r="O877" s="171"/>
      <c r="P877" s="171"/>
      <c r="Q877" s="171"/>
      <c r="R877" s="171"/>
      <c r="S877" s="171"/>
      <c r="T877" s="171"/>
      <c r="U877" s="171"/>
      <c r="V877" s="171"/>
    </row>
    <row r="878" spans="2:22" ht="27.6">
      <c r="B878" s="174" t="s">
        <v>19</v>
      </c>
      <c r="C878" s="177" t="s">
        <v>403</v>
      </c>
      <c r="D878" s="169">
        <v>0</v>
      </c>
      <c r="E878" s="169"/>
      <c r="F878" s="169"/>
      <c r="G878" s="169"/>
      <c r="H878" s="169"/>
      <c r="I878" s="169"/>
      <c r="K878" s="162"/>
      <c r="L878" s="161"/>
      <c r="M878" s="161"/>
      <c r="N878" s="161"/>
      <c r="O878" s="161"/>
      <c r="P878" s="161"/>
      <c r="Q878" s="161"/>
      <c r="R878" s="161"/>
      <c r="S878" s="161"/>
      <c r="T878" s="161"/>
      <c r="U878" s="161"/>
      <c r="V878" s="161"/>
    </row>
    <row r="879" spans="2:22" ht="27.6">
      <c r="B879" s="174" t="s">
        <v>20</v>
      </c>
      <c r="C879" s="177" t="s">
        <v>404</v>
      </c>
      <c r="D879" s="169">
        <v>0</v>
      </c>
      <c r="E879" s="169"/>
      <c r="F879" s="169"/>
      <c r="G879" s="169"/>
      <c r="H879" s="169"/>
      <c r="I879" s="169"/>
      <c r="K879" s="162"/>
      <c r="L879" s="161"/>
      <c r="M879" s="161"/>
      <c r="N879" s="161"/>
      <c r="O879" s="161"/>
      <c r="P879" s="161"/>
      <c r="Q879" s="161"/>
      <c r="R879" s="161"/>
      <c r="S879" s="161"/>
      <c r="T879" s="161"/>
      <c r="U879" s="161"/>
      <c r="V879" s="161"/>
    </row>
    <row r="882" spans="2:2">
      <c r="B882" s="160" t="s">
        <v>405</v>
      </c>
    </row>
    <row r="883" spans="2:2">
      <c r="B883" s="157"/>
    </row>
    <row r="884" spans="2:2">
      <c r="B884" s="157"/>
    </row>
    <row r="885" spans="2:2">
      <c r="B885" s="157"/>
    </row>
    <row r="886" spans="2:2">
      <c r="B886" s="157"/>
    </row>
    <row r="887" spans="2:2">
      <c r="B887" s="157"/>
    </row>
    <row r="888" spans="2:2">
      <c r="B888" s="157"/>
    </row>
    <row r="889" spans="2:2">
      <c r="B889" s="157"/>
    </row>
    <row r="899" spans="2:21">
      <c r="B899" s="3" t="s">
        <v>396</v>
      </c>
      <c r="C899" s="132" t="s">
        <v>314</v>
      </c>
      <c r="D899" s="3">
        <v>2024</v>
      </c>
      <c r="E899" s="3">
        <v>2025</v>
      </c>
      <c r="F899" s="3">
        <v>2026</v>
      </c>
      <c r="G899" s="3">
        <v>2027</v>
      </c>
      <c r="H899" s="3">
        <v>2028</v>
      </c>
      <c r="J899" s="14"/>
      <c r="K899" s="1"/>
      <c r="L899" s="1"/>
      <c r="M899" s="1"/>
      <c r="N899" s="1"/>
      <c r="O899" s="1"/>
      <c r="P899" s="1"/>
      <c r="Q899" s="1"/>
      <c r="R899" s="1"/>
      <c r="S899" s="1"/>
      <c r="T899" s="1"/>
      <c r="U899" s="1"/>
    </row>
    <row r="900" spans="2:21" ht="27.6">
      <c r="B900" s="174" t="s">
        <v>18</v>
      </c>
      <c r="C900" s="174" t="str">
        <f t="shared" ref="C900:C902" si="5">C877</f>
        <v>1.6T SR16_100 m</v>
      </c>
      <c r="D900" s="176"/>
      <c r="E900" s="176"/>
      <c r="F900" s="176"/>
      <c r="G900" s="176"/>
      <c r="H900" s="193"/>
      <c r="J900" s="170"/>
      <c r="K900" s="171"/>
      <c r="L900" s="171"/>
      <c r="M900" s="171"/>
      <c r="N900" s="171"/>
      <c r="O900" s="171"/>
      <c r="P900" s="171"/>
      <c r="Q900" s="171"/>
      <c r="R900" s="171"/>
      <c r="S900" s="171"/>
      <c r="T900" s="171"/>
      <c r="U900" s="171"/>
    </row>
    <row r="901" spans="2:21" ht="27.6">
      <c r="B901" s="174" t="s">
        <v>19</v>
      </c>
      <c r="C901" s="174" t="str">
        <f t="shared" si="5"/>
        <v>1.6T DR8_500 m</v>
      </c>
      <c r="D901" s="173">
        <v>16</v>
      </c>
      <c r="E901" s="173"/>
      <c r="F901" s="194"/>
      <c r="G901" s="194"/>
      <c r="H901" s="194"/>
      <c r="J901" s="162"/>
      <c r="K901" s="161"/>
      <c r="L901" s="161"/>
      <c r="M901" s="161"/>
      <c r="N901" s="161"/>
      <c r="O901" s="161"/>
      <c r="P901" s="161"/>
      <c r="Q901" s="161"/>
      <c r="R901" s="161"/>
      <c r="S901" s="161"/>
      <c r="T901" s="161"/>
      <c r="U901" s="161"/>
    </row>
    <row r="902" spans="2:21" ht="27.6">
      <c r="B902" s="174" t="s">
        <v>20</v>
      </c>
      <c r="C902" s="174" t="str">
        <f t="shared" si="5"/>
        <v>1.6T FR8_2 km</v>
      </c>
      <c r="D902" s="173">
        <v>17</v>
      </c>
      <c r="E902" s="173"/>
      <c r="F902" s="194"/>
      <c r="G902" s="194"/>
      <c r="H902" s="194"/>
      <c r="J902" s="162"/>
      <c r="K902" s="161"/>
      <c r="L902" s="161"/>
      <c r="M902" s="161"/>
      <c r="N902" s="161"/>
      <c r="O902" s="161"/>
      <c r="P902" s="161"/>
      <c r="Q902" s="161"/>
      <c r="R902" s="161"/>
      <c r="S902" s="161"/>
      <c r="T902" s="161"/>
      <c r="U902" s="161"/>
    </row>
    <row r="905" spans="2:21">
      <c r="B905" s="160" t="s">
        <v>406</v>
      </c>
    </row>
    <row r="922" spans="2:8">
      <c r="B922" s="3" t="s">
        <v>396</v>
      </c>
      <c r="C922" s="132" t="s">
        <v>314</v>
      </c>
      <c r="D922" s="3">
        <v>2024</v>
      </c>
      <c r="E922" s="3">
        <v>2025</v>
      </c>
      <c r="F922" s="3">
        <v>2026</v>
      </c>
      <c r="G922" s="3">
        <v>2027</v>
      </c>
      <c r="H922" s="3">
        <v>2028</v>
      </c>
    </row>
    <row r="923" spans="2:8" ht="27.6">
      <c r="B923" s="174" t="s">
        <v>18</v>
      </c>
      <c r="C923" s="174" t="str">
        <f t="shared" ref="C923:C925" si="6">C877</f>
        <v>1.6T SR16_100 m</v>
      </c>
      <c r="D923" s="172">
        <v>1500</v>
      </c>
      <c r="E923" s="172"/>
      <c r="F923" s="172"/>
      <c r="G923" s="172"/>
      <c r="H923" s="172"/>
    </row>
    <row r="924" spans="2:8" ht="27.6">
      <c r="B924" s="174" t="s">
        <v>19</v>
      </c>
      <c r="C924" s="174" t="str">
        <f t="shared" si="6"/>
        <v>1.6T DR8_500 m</v>
      </c>
      <c r="D924" s="172">
        <v>1600</v>
      </c>
      <c r="E924" s="172"/>
      <c r="F924" s="172"/>
      <c r="G924" s="172"/>
      <c r="H924" s="172"/>
    </row>
    <row r="925" spans="2:8" ht="27.6">
      <c r="B925" s="174" t="s">
        <v>20</v>
      </c>
      <c r="C925" s="174" t="str">
        <f t="shared" si="6"/>
        <v>1.6T FR8_2 km</v>
      </c>
      <c r="D925" s="172">
        <v>1700</v>
      </c>
      <c r="E925" s="172"/>
      <c r="F925" s="172"/>
      <c r="G925" s="172"/>
      <c r="H925" s="17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O63"/>
  <sheetViews>
    <sheetView zoomScale="80" zoomScaleNormal="80" workbookViewId="0"/>
  </sheetViews>
  <sheetFormatPr defaultColWidth="8.296875" defaultRowHeight="13.2"/>
  <cols>
    <col min="1" max="1" width="4" style="86" customWidth="1"/>
    <col min="2" max="2" width="15.296875" style="86" customWidth="1"/>
    <col min="3" max="13" width="8.09765625" style="86" customWidth="1"/>
    <col min="14" max="14" width="10.5" style="86" bestFit="1" customWidth="1"/>
    <col min="15" max="16384" width="8.296875" style="86"/>
  </cols>
  <sheetData>
    <row r="2" spans="1:15" ht="17.399999999999999">
      <c r="B2" s="78" t="str">
        <f>Introduction!$B$2</f>
        <v>LightCounting Ethernet Transceivers Forecast</v>
      </c>
    </row>
    <row r="3" spans="1:15" ht="15.6">
      <c r="B3" s="87" t="str">
        <f>Introduction!$B$3</f>
        <v>September 2023 High Speed Ethernet Optics report - SAMPLE 2023</v>
      </c>
    </row>
    <row r="4" spans="1:15" ht="17.399999999999999">
      <c r="B4" s="78" t="s">
        <v>261</v>
      </c>
    </row>
    <row r="5" spans="1:15" ht="13.8" thickBot="1"/>
    <row r="6" spans="1:15" ht="22.05" customHeight="1">
      <c r="B6" s="123" t="s">
        <v>279</v>
      </c>
      <c r="C6" s="124"/>
      <c r="D6" s="124"/>
      <c r="E6" s="124"/>
      <c r="F6" s="124"/>
      <c r="G6" s="124"/>
      <c r="H6" s="124"/>
      <c r="I6" s="124"/>
      <c r="J6" s="124"/>
      <c r="K6" s="124"/>
      <c r="L6" s="124"/>
      <c r="M6" s="124"/>
      <c r="N6" s="124"/>
      <c r="O6" s="125"/>
    </row>
    <row r="7" spans="1:15" ht="22.05" customHeight="1">
      <c r="B7" s="126" t="s">
        <v>310</v>
      </c>
      <c r="C7" s="127"/>
      <c r="D7" s="127"/>
      <c r="E7" s="127"/>
      <c r="F7" s="127"/>
      <c r="G7" s="127"/>
      <c r="H7" s="127"/>
      <c r="I7" s="127"/>
      <c r="J7" s="127"/>
      <c r="K7" s="127"/>
      <c r="L7" s="127"/>
      <c r="M7" s="127"/>
      <c r="N7" s="127"/>
      <c r="O7" s="128"/>
    </row>
    <row r="8" spans="1:15" ht="22.05" customHeight="1">
      <c r="B8" s="126" t="s">
        <v>280</v>
      </c>
      <c r="C8" s="127"/>
      <c r="D8" s="127"/>
      <c r="E8" s="127"/>
      <c r="F8" s="127"/>
      <c r="G8" s="127"/>
      <c r="H8" s="127"/>
      <c r="I8" s="127"/>
      <c r="J8" s="127"/>
      <c r="K8" s="127"/>
      <c r="L8" s="127"/>
      <c r="M8" s="127"/>
      <c r="N8" s="127"/>
      <c r="O8" s="128"/>
    </row>
    <row r="9" spans="1:15" ht="22.05" customHeight="1">
      <c r="B9" s="126" t="s">
        <v>281</v>
      </c>
      <c r="C9" s="127"/>
      <c r="D9" s="127"/>
      <c r="E9" s="127"/>
      <c r="F9" s="127"/>
      <c r="G9" s="127"/>
      <c r="H9" s="127"/>
      <c r="I9" s="127"/>
      <c r="J9" s="127"/>
      <c r="K9" s="127"/>
      <c r="L9" s="127"/>
      <c r="M9" s="127"/>
      <c r="N9" s="127"/>
      <c r="O9" s="128"/>
    </row>
    <row r="10" spans="1:15" ht="22.05" customHeight="1" thickBot="1">
      <c r="B10" s="129" t="s">
        <v>282</v>
      </c>
      <c r="C10" s="130"/>
      <c r="D10" s="130"/>
      <c r="E10" s="130"/>
      <c r="F10" s="130"/>
      <c r="G10" s="130"/>
      <c r="H10" s="130"/>
      <c r="I10" s="130"/>
      <c r="J10" s="130"/>
      <c r="K10" s="130"/>
      <c r="L10" s="130"/>
      <c r="M10" s="130"/>
      <c r="N10" s="130"/>
      <c r="O10" s="131"/>
    </row>
    <row r="12" spans="1:15">
      <c r="B12" s="88" t="s">
        <v>262</v>
      </c>
      <c r="C12" s="89"/>
      <c r="D12" s="89"/>
      <c r="E12" s="89"/>
      <c r="F12" s="89"/>
      <c r="G12" s="89"/>
      <c r="H12" s="89"/>
      <c r="I12" s="89"/>
      <c r="J12" s="89"/>
      <c r="K12" s="89"/>
      <c r="L12" s="89"/>
      <c r="M12" s="89"/>
      <c r="N12" s="89"/>
      <c r="O12" s="89"/>
    </row>
    <row r="13" spans="1:15">
      <c r="B13" s="88" t="s">
        <v>263</v>
      </c>
      <c r="C13" s="89"/>
      <c r="D13" s="89"/>
      <c r="E13" s="89"/>
      <c r="F13" s="89"/>
      <c r="G13" s="89"/>
      <c r="H13" s="89"/>
      <c r="I13" s="89"/>
      <c r="J13" s="89"/>
      <c r="K13" s="89"/>
      <c r="L13" s="89"/>
      <c r="M13" s="89"/>
      <c r="N13" s="89"/>
      <c r="O13" s="89"/>
    </row>
    <row r="14" spans="1:15">
      <c r="B14" s="88" t="s">
        <v>264</v>
      </c>
      <c r="C14" s="90"/>
      <c r="D14" s="90"/>
      <c r="E14" s="90"/>
      <c r="F14" s="90"/>
      <c r="G14" s="90"/>
      <c r="H14" s="90"/>
      <c r="I14" s="90"/>
      <c r="J14" s="89"/>
      <c r="K14" s="89"/>
      <c r="L14" s="89"/>
      <c r="M14" s="89"/>
      <c r="N14" s="89"/>
      <c r="O14" s="89"/>
    </row>
    <row r="15" spans="1:15">
      <c r="A15" s="88"/>
      <c r="B15" s="86" t="s">
        <v>265</v>
      </c>
      <c r="C15" s="89"/>
      <c r="D15" s="89"/>
      <c r="E15" s="89"/>
      <c r="F15" s="89"/>
      <c r="G15" s="89"/>
      <c r="H15" s="89"/>
      <c r="I15" s="89"/>
      <c r="J15" s="89"/>
      <c r="K15" s="89"/>
      <c r="L15" s="89"/>
      <c r="M15" s="89"/>
      <c r="N15" s="89"/>
      <c r="O15" s="89"/>
    </row>
    <row r="16" spans="1:15">
      <c r="B16" s="89"/>
      <c r="C16" s="89"/>
      <c r="D16" s="89"/>
      <c r="E16" s="89"/>
      <c r="F16" s="89"/>
      <c r="G16" s="89"/>
      <c r="H16" s="89"/>
      <c r="I16" s="89"/>
      <c r="J16" s="89"/>
      <c r="K16" s="89"/>
      <c r="L16" s="89"/>
      <c r="M16" s="89"/>
      <c r="N16" s="89"/>
      <c r="O16" s="89"/>
    </row>
    <row r="17" spans="2:15">
      <c r="B17" s="89"/>
      <c r="C17" s="89"/>
      <c r="D17" s="89"/>
      <c r="E17" s="89"/>
      <c r="F17" s="89"/>
      <c r="G17" s="89"/>
      <c r="H17" s="89"/>
      <c r="I17" s="89"/>
      <c r="J17" s="89"/>
      <c r="K17" s="89"/>
      <c r="L17" s="89"/>
      <c r="M17" s="89"/>
      <c r="N17" s="89"/>
      <c r="O17" s="89"/>
    </row>
    <row r="18" spans="2:15">
      <c r="B18" s="89"/>
      <c r="C18" s="89"/>
      <c r="D18" s="89"/>
      <c r="E18" s="89"/>
      <c r="F18" s="89"/>
      <c r="G18" s="89"/>
      <c r="H18" s="89"/>
      <c r="I18" s="89"/>
      <c r="J18" s="89"/>
      <c r="K18" s="89"/>
      <c r="L18" s="89"/>
      <c r="M18" s="89"/>
      <c r="N18" s="89"/>
      <c r="O18" s="89"/>
    </row>
    <row r="19" spans="2:15">
      <c r="B19" s="89"/>
      <c r="C19" s="89"/>
      <c r="D19" s="89"/>
      <c r="E19" s="89"/>
      <c r="F19" s="89"/>
      <c r="G19" s="89"/>
      <c r="H19" s="89"/>
      <c r="I19" s="89"/>
      <c r="J19" s="89"/>
      <c r="K19" s="89"/>
      <c r="L19" s="89"/>
      <c r="M19" s="89"/>
      <c r="N19" s="89"/>
      <c r="O19" s="89"/>
    </row>
    <row r="20" spans="2:15">
      <c r="B20" s="89"/>
      <c r="C20" s="89"/>
      <c r="D20" s="89"/>
      <c r="E20" s="89"/>
      <c r="F20" s="89"/>
      <c r="G20" s="89"/>
      <c r="H20" s="89"/>
      <c r="I20" s="89"/>
      <c r="J20" s="89"/>
      <c r="K20" s="89"/>
      <c r="L20" s="89"/>
      <c r="M20" s="89"/>
      <c r="N20" s="89"/>
      <c r="O20" s="89"/>
    </row>
    <row r="21" spans="2:15">
      <c r="B21" s="89"/>
      <c r="C21" s="89"/>
      <c r="D21" s="89"/>
      <c r="E21" s="89"/>
      <c r="F21" s="89"/>
      <c r="G21" s="89"/>
      <c r="H21" s="89"/>
      <c r="I21" s="89"/>
      <c r="J21" s="89"/>
      <c r="K21" s="89"/>
      <c r="L21" s="89"/>
      <c r="M21" s="89"/>
      <c r="N21" s="89"/>
      <c r="O21" s="89"/>
    </row>
    <row r="22" spans="2:15">
      <c r="B22" s="89"/>
      <c r="C22" s="89"/>
      <c r="D22" s="89"/>
      <c r="E22" s="89"/>
      <c r="F22" s="89"/>
      <c r="G22" s="89"/>
      <c r="H22" s="89"/>
      <c r="I22" s="89"/>
      <c r="J22" s="89"/>
      <c r="K22" s="89"/>
      <c r="L22" s="89"/>
      <c r="M22" s="89"/>
      <c r="N22" s="89"/>
      <c r="O22" s="89"/>
    </row>
    <row r="23" spans="2:15">
      <c r="B23" s="89"/>
      <c r="C23" s="89"/>
      <c r="D23" s="89"/>
      <c r="E23" s="89"/>
      <c r="F23" s="89"/>
      <c r="G23" s="89"/>
      <c r="H23" s="89"/>
      <c r="I23" s="89"/>
      <c r="J23" s="89"/>
      <c r="K23" s="89"/>
      <c r="L23" s="89"/>
      <c r="M23" s="89"/>
      <c r="N23" s="89"/>
      <c r="O23" s="89"/>
    </row>
    <row r="24" spans="2:15">
      <c r="B24" s="89"/>
      <c r="C24" s="89"/>
      <c r="D24" s="89"/>
      <c r="E24" s="89"/>
      <c r="F24" s="89"/>
      <c r="G24" s="89"/>
      <c r="H24" s="89"/>
      <c r="I24" s="89"/>
      <c r="J24" s="89"/>
      <c r="K24" s="89"/>
      <c r="L24" s="89"/>
      <c r="M24" s="89"/>
      <c r="N24" s="89"/>
      <c r="O24" s="89"/>
    </row>
    <row r="25" spans="2:15">
      <c r="B25" s="89"/>
      <c r="C25" s="89"/>
      <c r="D25" s="89"/>
      <c r="E25" s="89"/>
      <c r="F25" s="89"/>
      <c r="G25" s="89"/>
      <c r="H25" s="89"/>
      <c r="I25" s="89"/>
      <c r="J25" s="89"/>
      <c r="K25" s="89"/>
      <c r="L25" s="89"/>
      <c r="M25" s="89"/>
      <c r="N25" s="89"/>
      <c r="O25" s="89"/>
    </row>
    <row r="26" spans="2:15">
      <c r="B26" s="89"/>
      <c r="C26" s="89"/>
      <c r="D26" s="89"/>
      <c r="E26" s="89"/>
      <c r="F26" s="89"/>
      <c r="G26" s="89"/>
      <c r="H26" s="89"/>
      <c r="I26" s="89"/>
      <c r="J26" s="89"/>
      <c r="K26" s="89"/>
      <c r="L26" s="89"/>
      <c r="M26" s="89"/>
      <c r="N26" s="89"/>
      <c r="O26" s="89"/>
    </row>
    <row r="27" spans="2:15">
      <c r="B27" s="89"/>
      <c r="C27" s="89"/>
      <c r="D27" s="89"/>
      <c r="E27" s="89"/>
      <c r="F27" s="89"/>
      <c r="G27" s="89"/>
      <c r="H27" s="89"/>
      <c r="I27" s="89"/>
      <c r="J27" s="89"/>
      <c r="K27" s="89"/>
      <c r="L27" s="89"/>
      <c r="M27" s="89"/>
      <c r="N27" s="89"/>
      <c r="O27" s="89"/>
    </row>
    <row r="28" spans="2:15" s="77" customFormat="1" ht="15.6">
      <c r="B28" s="91"/>
      <c r="C28" s="92"/>
      <c r="D28" s="93"/>
      <c r="E28" s="93"/>
      <c r="F28" s="93"/>
      <c r="G28" s="93"/>
      <c r="H28" s="93"/>
      <c r="I28" s="93"/>
      <c r="J28" s="93"/>
      <c r="K28" s="94"/>
    </row>
    <row r="29" spans="2:15">
      <c r="B29" s="95" t="s">
        <v>266</v>
      </c>
      <c r="C29" s="89"/>
      <c r="D29" s="89"/>
      <c r="E29" s="89"/>
      <c r="F29" s="89"/>
      <c r="G29" s="89"/>
      <c r="H29" s="89"/>
      <c r="I29" s="89"/>
      <c r="J29" s="89"/>
      <c r="K29" s="89"/>
      <c r="L29" s="89"/>
      <c r="M29" s="89"/>
      <c r="N29" s="89"/>
      <c r="O29" s="89"/>
    </row>
    <row r="30" spans="2:15">
      <c r="B30" s="89"/>
      <c r="C30" s="89"/>
      <c r="D30" s="89"/>
      <c r="E30" s="89"/>
      <c r="F30" s="89"/>
      <c r="G30" s="89"/>
      <c r="H30" s="89"/>
      <c r="I30" s="89"/>
      <c r="J30" s="89"/>
      <c r="K30" s="89"/>
      <c r="L30" s="89"/>
      <c r="M30" s="89"/>
      <c r="N30" s="89"/>
      <c r="O30" s="89"/>
    </row>
    <row r="31" spans="2:15">
      <c r="B31" s="88" t="s">
        <v>267</v>
      </c>
      <c r="C31" s="88"/>
      <c r="D31" s="88"/>
      <c r="E31" s="88"/>
      <c r="F31" s="88"/>
      <c r="G31" s="88"/>
      <c r="H31" s="88"/>
      <c r="I31" s="88"/>
      <c r="J31" s="89"/>
      <c r="K31" s="89"/>
      <c r="L31" s="89"/>
      <c r="M31" s="89"/>
      <c r="N31" s="89"/>
      <c r="O31" s="89"/>
    </row>
    <row r="32" spans="2:15">
      <c r="B32" s="88"/>
      <c r="C32" s="88"/>
      <c r="D32" s="88"/>
      <c r="E32" s="88"/>
      <c r="F32" s="88"/>
      <c r="G32" s="88"/>
      <c r="H32" s="88"/>
      <c r="I32" s="88"/>
      <c r="J32" s="89"/>
      <c r="K32" s="89"/>
      <c r="L32" s="89"/>
      <c r="M32" s="89"/>
      <c r="N32" s="89"/>
      <c r="O32" s="89"/>
    </row>
    <row r="33" spans="2:15">
      <c r="B33" s="95" t="s">
        <v>268</v>
      </c>
      <c r="C33" s="88"/>
      <c r="D33" s="88"/>
      <c r="E33" s="88"/>
      <c r="F33" s="88"/>
      <c r="G33" s="88"/>
      <c r="H33" s="88"/>
      <c r="I33" s="88"/>
      <c r="J33" s="89"/>
      <c r="K33" s="89"/>
      <c r="L33" s="89"/>
      <c r="M33" s="89"/>
      <c r="N33" s="89"/>
      <c r="O33" s="89"/>
    </row>
    <row r="34" spans="2:15">
      <c r="B34" s="95"/>
      <c r="C34" s="88"/>
      <c r="D34" s="88"/>
      <c r="E34" s="88"/>
      <c r="F34" s="88"/>
      <c r="G34" s="88"/>
      <c r="H34" s="88"/>
      <c r="I34" s="88"/>
      <c r="J34" s="89"/>
      <c r="K34" s="89"/>
      <c r="L34" s="89"/>
      <c r="M34" s="89"/>
      <c r="N34" s="89"/>
      <c r="O34" s="89"/>
    </row>
    <row r="35" spans="2:15" ht="13.5" customHeight="1">
      <c r="B35" s="224" t="s">
        <v>269</v>
      </c>
      <c r="C35" s="224"/>
      <c r="D35" s="224"/>
      <c r="E35" s="224"/>
      <c r="F35" s="224"/>
      <c r="G35" s="224"/>
      <c r="H35" s="224"/>
      <c r="I35" s="224"/>
      <c r="J35" s="89"/>
      <c r="K35" s="89"/>
      <c r="L35" s="89"/>
      <c r="M35" s="89"/>
      <c r="N35" s="89"/>
      <c r="O35" s="89"/>
    </row>
    <row r="36" spans="2:15">
      <c r="B36" s="224"/>
      <c r="C36" s="224"/>
      <c r="D36" s="224"/>
      <c r="E36" s="224"/>
      <c r="F36" s="224"/>
      <c r="G36" s="224"/>
      <c r="H36" s="224"/>
      <c r="I36" s="224"/>
      <c r="J36" s="89"/>
      <c r="K36" s="89"/>
      <c r="L36" s="89"/>
      <c r="M36" s="89"/>
      <c r="N36" s="89"/>
      <c r="O36" s="89"/>
    </row>
    <row r="37" spans="2:15">
      <c r="B37" s="224"/>
      <c r="C37" s="224"/>
      <c r="D37" s="224"/>
      <c r="E37" s="224"/>
      <c r="F37" s="224"/>
      <c r="G37" s="224"/>
      <c r="H37" s="224"/>
      <c r="I37" s="224"/>
      <c r="J37" s="89"/>
      <c r="K37" s="89"/>
      <c r="L37" s="89"/>
      <c r="M37" s="89"/>
      <c r="N37" s="89"/>
      <c r="O37" s="89"/>
    </row>
    <row r="38" spans="2:15">
      <c r="B38" s="224"/>
      <c r="C38" s="224"/>
      <c r="D38" s="224"/>
      <c r="E38" s="224"/>
      <c r="F38" s="224"/>
      <c r="G38" s="224"/>
      <c r="H38" s="224"/>
      <c r="I38" s="224"/>
      <c r="J38" s="89"/>
      <c r="K38" s="89"/>
      <c r="L38" s="89"/>
      <c r="M38" s="89"/>
      <c r="N38" s="89"/>
      <c r="O38" s="89"/>
    </row>
    <row r="39" spans="2:15">
      <c r="B39" s="88"/>
      <c r="C39" s="88"/>
      <c r="D39" s="88"/>
      <c r="E39" s="88"/>
      <c r="F39" s="88"/>
      <c r="G39" s="88"/>
      <c r="H39" s="88"/>
      <c r="I39" s="88"/>
      <c r="J39" s="89"/>
      <c r="K39" s="89"/>
      <c r="L39" s="89"/>
      <c r="M39" s="89"/>
      <c r="N39" s="89"/>
      <c r="O39" s="89"/>
    </row>
    <row r="40" spans="2:15">
      <c r="B40" s="95" t="s">
        <v>270</v>
      </c>
      <c r="C40" s="88"/>
      <c r="D40" s="88"/>
      <c r="E40" s="88"/>
      <c r="F40" s="88"/>
      <c r="G40" s="88"/>
      <c r="H40" s="88"/>
      <c r="I40" s="88"/>
      <c r="J40" s="89"/>
      <c r="K40" s="89"/>
      <c r="L40" s="89"/>
      <c r="M40" s="89"/>
      <c r="N40" s="89"/>
      <c r="O40" s="89"/>
    </row>
    <row r="41" spans="2:15" ht="13.5" customHeight="1">
      <c r="B41" s="224" t="s">
        <v>271</v>
      </c>
      <c r="C41" s="224"/>
      <c r="D41" s="224"/>
      <c r="E41" s="224"/>
      <c r="F41" s="224"/>
      <c r="G41" s="224"/>
      <c r="H41" s="224"/>
      <c r="I41" s="224"/>
      <c r="J41" s="89"/>
      <c r="K41" s="89"/>
      <c r="L41" s="89"/>
      <c r="M41" s="89"/>
      <c r="N41" s="89"/>
      <c r="O41" s="89"/>
    </row>
    <row r="42" spans="2:15">
      <c r="B42" s="224"/>
      <c r="C42" s="224"/>
      <c r="D42" s="224"/>
      <c r="E42" s="224"/>
      <c r="F42" s="224"/>
      <c r="G42" s="224"/>
      <c r="H42" s="224"/>
      <c r="I42" s="224"/>
      <c r="J42" s="89"/>
      <c r="K42" s="89"/>
      <c r="L42" s="89"/>
      <c r="M42" s="89"/>
      <c r="N42" s="89"/>
      <c r="O42" s="89"/>
    </row>
    <row r="43" spans="2:15">
      <c r="B43" s="224"/>
      <c r="C43" s="224"/>
      <c r="D43" s="224"/>
      <c r="E43" s="224"/>
      <c r="F43" s="224"/>
      <c r="G43" s="224"/>
      <c r="H43" s="224"/>
      <c r="I43" s="224"/>
      <c r="J43" s="89"/>
      <c r="K43" s="89"/>
      <c r="L43" s="89"/>
      <c r="M43" s="89"/>
      <c r="N43" s="89"/>
      <c r="O43" s="89"/>
    </row>
    <row r="44" spans="2:15">
      <c r="B44" s="224"/>
      <c r="C44" s="224"/>
      <c r="D44" s="224"/>
      <c r="E44" s="224"/>
      <c r="F44" s="224"/>
      <c r="G44" s="224"/>
      <c r="H44" s="224"/>
      <c r="I44" s="224"/>
      <c r="J44" s="89"/>
      <c r="K44" s="89"/>
      <c r="L44" s="89"/>
      <c r="M44" s="89"/>
      <c r="N44" s="89"/>
      <c r="O44" s="89"/>
    </row>
    <row r="45" spans="2:15">
      <c r="B45" s="88"/>
      <c r="C45" s="88"/>
      <c r="D45" s="88"/>
      <c r="E45" s="88"/>
      <c r="F45" s="88"/>
      <c r="G45" s="88"/>
      <c r="H45" s="88"/>
      <c r="I45" s="88"/>
      <c r="J45" s="89"/>
      <c r="K45" s="89"/>
      <c r="L45" s="89"/>
      <c r="M45" s="89"/>
      <c r="N45" s="89"/>
      <c r="O45" s="89"/>
    </row>
    <row r="46" spans="2:15">
      <c r="B46" s="95" t="s">
        <v>272</v>
      </c>
      <c r="C46" s="88"/>
      <c r="D46" s="88"/>
      <c r="E46" s="88"/>
      <c r="F46" s="88"/>
      <c r="G46" s="88"/>
      <c r="H46" s="88"/>
      <c r="I46" s="88"/>
      <c r="J46" s="89"/>
      <c r="K46" s="89"/>
      <c r="L46" s="89"/>
      <c r="M46" s="89"/>
      <c r="N46" s="89"/>
      <c r="O46" s="89"/>
    </row>
    <row r="47" spans="2:15" ht="13.5" customHeight="1">
      <c r="B47" s="224" t="s">
        <v>273</v>
      </c>
      <c r="C47" s="224"/>
      <c r="D47" s="224"/>
      <c r="E47" s="224"/>
      <c r="F47" s="224"/>
      <c r="G47" s="224"/>
      <c r="H47" s="224"/>
      <c r="I47" s="224"/>
      <c r="J47" s="89"/>
      <c r="K47" s="89"/>
      <c r="L47" s="89"/>
      <c r="M47" s="89"/>
      <c r="N47" s="89"/>
      <c r="O47" s="89"/>
    </row>
    <row r="48" spans="2:15">
      <c r="B48" s="224"/>
      <c r="C48" s="224"/>
      <c r="D48" s="224"/>
      <c r="E48" s="224"/>
      <c r="F48" s="224"/>
      <c r="G48" s="224"/>
      <c r="H48" s="224"/>
      <c r="I48" s="224"/>
      <c r="J48" s="89"/>
      <c r="K48" s="89"/>
      <c r="L48" s="89"/>
      <c r="M48" s="89"/>
      <c r="N48" s="89"/>
      <c r="O48" s="89"/>
    </row>
    <row r="49" spans="2:15">
      <c r="B49" s="224"/>
      <c r="C49" s="224"/>
      <c r="D49" s="224"/>
      <c r="E49" s="224"/>
      <c r="F49" s="224"/>
      <c r="G49" s="224"/>
      <c r="H49" s="224"/>
      <c r="I49" s="224"/>
      <c r="J49" s="89"/>
      <c r="K49" s="89"/>
      <c r="L49" s="89"/>
      <c r="M49" s="89"/>
      <c r="N49" s="89"/>
      <c r="O49" s="89"/>
    </row>
    <row r="50" spans="2:15">
      <c r="B50" s="224"/>
      <c r="C50" s="224"/>
      <c r="D50" s="224"/>
      <c r="E50" s="224"/>
      <c r="F50" s="224"/>
      <c r="G50" s="224"/>
      <c r="H50" s="224"/>
      <c r="I50" s="224"/>
      <c r="J50" s="89"/>
      <c r="K50" s="89"/>
      <c r="L50" s="89"/>
      <c r="M50" s="89"/>
      <c r="N50" s="89"/>
      <c r="O50" s="89"/>
    </row>
    <row r="51" spans="2:15">
      <c r="B51" s="224"/>
      <c r="C51" s="224"/>
      <c r="D51" s="224"/>
      <c r="E51" s="224"/>
      <c r="F51" s="224"/>
      <c r="G51" s="224"/>
      <c r="H51" s="224"/>
      <c r="I51" s="224"/>
      <c r="J51" s="89"/>
      <c r="K51" s="89"/>
      <c r="L51" s="89"/>
      <c r="M51" s="89"/>
      <c r="N51" s="89"/>
      <c r="O51" s="89"/>
    </row>
    <row r="52" spans="2:15">
      <c r="B52" s="88"/>
      <c r="C52" s="88"/>
      <c r="D52" s="88"/>
      <c r="E52" s="88"/>
      <c r="F52" s="88"/>
      <c r="G52" s="88"/>
      <c r="H52" s="88"/>
      <c r="I52" s="88"/>
      <c r="J52" s="89"/>
      <c r="K52" s="89"/>
      <c r="L52" s="89"/>
      <c r="M52" s="89"/>
      <c r="N52" s="89"/>
      <c r="O52" s="89"/>
    </row>
    <row r="53" spans="2:15">
      <c r="B53" s="95" t="s">
        <v>274</v>
      </c>
      <c r="C53" s="88"/>
      <c r="D53" s="88"/>
      <c r="E53" s="88"/>
      <c r="F53" s="88"/>
      <c r="G53" s="88"/>
      <c r="H53" s="88"/>
      <c r="I53" s="88"/>
      <c r="J53" s="89"/>
      <c r="K53" s="89"/>
      <c r="L53" s="89"/>
      <c r="M53" s="89"/>
      <c r="N53" s="89"/>
      <c r="O53" s="89"/>
    </row>
    <row r="54" spans="2:15" ht="13.5" customHeight="1">
      <c r="B54" s="224" t="s">
        <v>275</v>
      </c>
      <c r="C54" s="224"/>
      <c r="D54" s="224"/>
      <c r="E54" s="224"/>
      <c r="F54" s="224"/>
      <c r="G54" s="224"/>
      <c r="H54" s="224"/>
      <c r="I54" s="224"/>
      <c r="J54" s="89"/>
      <c r="K54" s="89"/>
      <c r="L54" s="89"/>
      <c r="M54" s="89"/>
      <c r="N54" s="89"/>
      <c r="O54" s="89"/>
    </row>
    <row r="55" spans="2:15">
      <c r="B55" s="224"/>
      <c r="C55" s="224"/>
      <c r="D55" s="224"/>
      <c r="E55" s="224"/>
      <c r="F55" s="224"/>
      <c r="G55" s="224"/>
      <c r="H55" s="224"/>
      <c r="I55" s="224"/>
      <c r="J55" s="89"/>
      <c r="K55" s="89"/>
      <c r="L55" s="89"/>
      <c r="M55" s="89"/>
      <c r="N55" s="89"/>
      <c r="O55" s="89"/>
    </row>
    <row r="56" spans="2:15">
      <c r="B56" s="224"/>
      <c r="C56" s="224"/>
      <c r="D56" s="224"/>
      <c r="E56" s="224"/>
      <c r="F56" s="224"/>
      <c r="G56" s="224"/>
      <c r="H56" s="224"/>
      <c r="I56" s="224"/>
      <c r="J56" s="89"/>
      <c r="K56" s="89"/>
      <c r="L56" s="89"/>
      <c r="M56" s="89"/>
      <c r="N56" s="89"/>
      <c r="O56" s="89"/>
    </row>
    <row r="57" spans="2:15">
      <c r="B57" s="224"/>
      <c r="C57" s="224"/>
      <c r="D57" s="224"/>
      <c r="E57" s="224"/>
      <c r="F57" s="224"/>
      <c r="G57" s="224"/>
      <c r="H57" s="224"/>
      <c r="I57" s="224"/>
      <c r="J57" s="89"/>
      <c r="K57" s="89"/>
      <c r="L57" s="89"/>
      <c r="M57" s="89"/>
      <c r="N57" s="89"/>
      <c r="O57" s="89"/>
    </row>
    <row r="58" spans="2:15">
      <c r="B58" s="88"/>
      <c r="C58" s="88"/>
      <c r="D58" s="88"/>
      <c r="E58" s="88"/>
      <c r="F58" s="88"/>
      <c r="G58" s="88"/>
      <c r="H58" s="88"/>
      <c r="I58" s="88"/>
      <c r="J58" s="89"/>
      <c r="K58" s="89"/>
      <c r="L58" s="89"/>
      <c r="M58" s="89"/>
      <c r="N58" s="89"/>
      <c r="O58" s="89"/>
    </row>
    <row r="59" spans="2:15">
      <c r="B59" s="95" t="s">
        <v>276</v>
      </c>
      <c r="C59" s="88"/>
      <c r="D59" s="88"/>
      <c r="E59" s="88"/>
      <c r="F59" s="88"/>
      <c r="G59" s="88"/>
      <c r="H59" s="88"/>
      <c r="I59" s="88"/>
      <c r="J59" s="89"/>
      <c r="K59" s="89"/>
      <c r="L59" s="89"/>
      <c r="M59" s="89"/>
      <c r="N59" s="89"/>
      <c r="O59" s="89"/>
    </row>
    <row r="60" spans="2:15" ht="13.5" customHeight="1">
      <c r="B60" s="224" t="s">
        <v>277</v>
      </c>
      <c r="C60" s="224"/>
      <c r="D60" s="224"/>
      <c r="E60" s="224"/>
      <c r="F60" s="224"/>
      <c r="G60" s="224"/>
      <c r="H60" s="224"/>
      <c r="I60" s="224"/>
      <c r="J60" s="89"/>
      <c r="K60" s="89"/>
      <c r="L60" s="89"/>
      <c r="M60" s="89"/>
      <c r="N60" s="89"/>
      <c r="O60" s="89"/>
    </row>
    <row r="61" spans="2:15">
      <c r="B61" s="224"/>
      <c r="C61" s="224"/>
      <c r="D61" s="224"/>
      <c r="E61" s="224"/>
      <c r="F61" s="224"/>
      <c r="G61" s="224"/>
      <c r="H61" s="224"/>
      <c r="I61" s="224"/>
      <c r="J61" s="89"/>
      <c r="K61" s="89"/>
      <c r="L61" s="89"/>
      <c r="M61" s="89"/>
      <c r="N61" s="89"/>
      <c r="O61" s="89"/>
    </row>
    <row r="62" spans="2:15">
      <c r="B62" s="224"/>
      <c r="C62" s="224"/>
      <c r="D62" s="224"/>
      <c r="E62" s="224"/>
      <c r="F62" s="224"/>
      <c r="G62" s="224"/>
      <c r="H62" s="224"/>
      <c r="I62" s="224"/>
      <c r="J62" s="89"/>
      <c r="K62" s="89"/>
      <c r="L62" s="89"/>
      <c r="M62" s="89"/>
      <c r="N62" s="89"/>
      <c r="O62" s="89"/>
    </row>
    <row r="63" spans="2:15">
      <c r="B63" s="224"/>
      <c r="C63" s="224"/>
      <c r="D63" s="224"/>
      <c r="E63" s="224"/>
      <c r="F63" s="224"/>
      <c r="G63" s="224"/>
      <c r="H63" s="224"/>
      <c r="I63" s="224"/>
      <c r="J63" s="89"/>
      <c r="K63" s="89"/>
      <c r="L63" s="89"/>
      <c r="M63" s="89"/>
      <c r="N63" s="89"/>
      <c r="O63" s="89"/>
    </row>
  </sheetData>
  <mergeCells count="5">
    <mergeCell ref="B35:I38"/>
    <mergeCell ref="B41:I44"/>
    <mergeCell ref="B47:I51"/>
    <mergeCell ref="B54:I57"/>
    <mergeCell ref="B60:I63"/>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88"/>
  <sheetViews>
    <sheetView zoomScale="80" zoomScaleNormal="80" workbookViewId="0"/>
  </sheetViews>
  <sheetFormatPr defaultColWidth="8.5" defaultRowHeight="15.6"/>
  <cols>
    <col min="1" max="1" width="47.5" customWidth="1"/>
    <col min="2" max="2" width="20.5" bestFit="1" customWidth="1"/>
    <col min="4" max="4" width="21.59765625" customWidth="1"/>
    <col min="6" max="6" width="12" bestFit="1" customWidth="1"/>
  </cols>
  <sheetData>
    <row r="1" spans="1:14" s="1" customFormat="1" ht="14.4">
      <c r="A1" s="9"/>
    </row>
    <row r="2" spans="1:14" s="1" customFormat="1" ht="18">
      <c r="A2" s="10" t="str">
        <f>Introduction!B2</f>
        <v>LightCounting Ethernet Transceivers Forecast</v>
      </c>
      <c r="B2" s="74"/>
    </row>
    <row r="3" spans="1:14" s="1" customFormat="1">
      <c r="A3" s="11" t="str">
        <f>Introduction!B3</f>
        <v>September 2023 High Speed Ethernet Optics report - SAMPLE 2023</v>
      </c>
      <c r="B3" s="74"/>
    </row>
    <row r="4" spans="1:14" s="1" customFormat="1" ht="21">
      <c r="A4" s="12" t="s">
        <v>205</v>
      </c>
      <c r="B4" s="74"/>
      <c r="F4" s="13"/>
      <c r="G4" s="2"/>
      <c r="H4" s="2"/>
      <c r="I4" s="2"/>
      <c r="J4" s="2"/>
      <c r="K4" s="2"/>
      <c r="L4" s="2"/>
      <c r="M4" s="2"/>
      <c r="N4" s="2"/>
    </row>
    <row r="5" spans="1:14" s="1" customFormat="1" ht="14.4">
      <c r="A5" s="9"/>
    </row>
    <row r="8" spans="1:14">
      <c r="A8" s="29" t="s">
        <v>178</v>
      </c>
      <c r="B8" s="29" t="s">
        <v>181</v>
      </c>
      <c r="C8" s="29" t="s">
        <v>30</v>
      </c>
      <c r="D8" s="29" t="s">
        <v>182</v>
      </c>
      <c r="E8" s="29" t="s">
        <v>188</v>
      </c>
      <c r="F8" s="29" t="s">
        <v>324</v>
      </c>
    </row>
    <row r="9" spans="1:14">
      <c r="A9" s="5" t="s">
        <v>130</v>
      </c>
      <c r="B9" s="5" t="s">
        <v>33</v>
      </c>
      <c r="C9" s="5" t="s">
        <v>31</v>
      </c>
      <c r="D9" s="5" t="s">
        <v>34</v>
      </c>
      <c r="E9" s="5" t="s">
        <v>189</v>
      </c>
      <c r="F9" s="5">
        <v>1</v>
      </c>
    </row>
    <row r="10" spans="1:14">
      <c r="A10" s="5" t="s">
        <v>131</v>
      </c>
      <c r="B10" s="5" t="s">
        <v>33</v>
      </c>
      <c r="C10" s="5" t="s">
        <v>35</v>
      </c>
      <c r="D10" s="5" t="s">
        <v>34</v>
      </c>
      <c r="E10" s="5" t="s">
        <v>189</v>
      </c>
      <c r="F10" s="5">
        <v>1</v>
      </c>
    </row>
    <row r="11" spans="1:14">
      <c r="A11" s="5" t="s">
        <v>132</v>
      </c>
      <c r="B11" s="5" t="s">
        <v>33</v>
      </c>
      <c r="C11" s="5" t="s">
        <v>36</v>
      </c>
      <c r="D11" s="5" t="s">
        <v>34</v>
      </c>
      <c r="E11" s="5" t="s">
        <v>189</v>
      </c>
      <c r="F11" s="5">
        <v>1</v>
      </c>
    </row>
    <row r="12" spans="1:14">
      <c r="A12" s="5" t="s">
        <v>133</v>
      </c>
      <c r="B12" s="5" t="s">
        <v>33</v>
      </c>
      <c r="C12" s="5" t="s">
        <v>37</v>
      </c>
      <c r="D12" s="5" t="s">
        <v>34</v>
      </c>
      <c r="E12" s="5" t="s">
        <v>189</v>
      </c>
      <c r="F12" s="5">
        <v>1</v>
      </c>
    </row>
    <row r="13" spans="1:14">
      <c r="A13" s="5" t="s">
        <v>134</v>
      </c>
      <c r="B13" s="5" t="s">
        <v>38</v>
      </c>
      <c r="C13" s="5" t="s">
        <v>39</v>
      </c>
      <c r="D13" s="5" t="s">
        <v>40</v>
      </c>
      <c r="E13" s="5" t="s">
        <v>189</v>
      </c>
      <c r="F13" s="5">
        <v>1</v>
      </c>
    </row>
    <row r="14" spans="1:14">
      <c r="A14" s="5" t="s">
        <v>135</v>
      </c>
      <c r="B14" s="5" t="s">
        <v>41</v>
      </c>
      <c r="C14" s="5" t="s">
        <v>42</v>
      </c>
      <c r="D14" s="5" t="s">
        <v>43</v>
      </c>
      <c r="E14" s="5" t="s">
        <v>189</v>
      </c>
      <c r="F14" s="5">
        <v>10</v>
      </c>
    </row>
    <row r="15" spans="1:14">
      <c r="A15" s="5" t="s">
        <v>136</v>
      </c>
      <c r="B15" s="5" t="s">
        <v>41</v>
      </c>
      <c r="C15" s="5" t="s">
        <v>42</v>
      </c>
      <c r="D15" s="5" t="s">
        <v>44</v>
      </c>
      <c r="E15" s="5" t="s">
        <v>189</v>
      </c>
      <c r="F15" s="5">
        <v>10</v>
      </c>
    </row>
    <row r="16" spans="1:14">
      <c r="A16" s="5" t="s">
        <v>137</v>
      </c>
      <c r="B16" s="5" t="s">
        <v>45</v>
      </c>
      <c r="C16" s="5" t="s">
        <v>46</v>
      </c>
      <c r="D16" s="5" t="s">
        <v>44</v>
      </c>
      <c r="E16" s="5" t="s">
        <v>189</v>
      </c>
      <c r="F16" s="5">
        <v>10</v>
      </c>
    </row>
    <row r="17" spans="1:6">
      <c r="A17" s="5" t="s">
        <v>138</v>
      </c>
      <c r="B17" s="5" t="s">
        <v>41</v>
      </c>
      <c r="C17" s="5" t="s">
        <v>35</v>
      </c>
      <c r="D17" s="5" t="s">
        <v>43</v>
      </c>
      <c r="E17" s="5" t="s">
        <v>189</v>
      </c>
      <c r="F17" s="5">
        <v>10</v>
      </c>
    </row>
    <row r="18" spans="1:6">
      <c r="A18" s="5" t="s">
        <v>139</v>
      </c>
      <c r="B18" s="5" t="s">
        <v>41</v>
      </c>
      <c r="C18" s="5" t="s">
        <v>35</v>
      </c>
      <c r="D18" s="5" t="s">
        <v>44</v>
      </c>
      <c r="E18" s="5" t="s">
        <v>189</v>
      </c>
      <c r="F18" s="5">
        <v>10</v>
      </c>
    </row>
    <row r="19" spans="1:6">
      <c r="A19" s="5" t="s">
        <v>140</v>
      </c>
      <c r="B19" s="5" t="s">
        <v>41</v>
      </c>
      <c r="C19" s="5" t="s">
        <v>36</v>
      </c>
      <c r="D19" s="5" t="s">
        <v>43</v>
      </c>
      <c r="E19" s="5" t="s">
        <v>189</v>
      </c>
      <c r="F19" s="5">
        <v>10</v>
      </c>
    </row>
    <row r="20" spans="1:6">
      <c r="A20" s="5" t="s">
        <v>141</v>
      </c>
      <c r="B20" s="5" t="s">
        <v>41</v>
      </c>
      <c r="C20" s="5" t="s">
        <v>36</v>
      </c>
      <c r="D20" s="5" t="s">
        <v>44</v>
      </c>
      <c r="E20" s="5" t="s">
        <v>189</v>
      </c>
      <c r="F20" s="5">
        <v>10</v>
      </c>
    </row>
    <row r="21" spans="1:6">
      <c r="A21" s="5" t="s">
        <v>142</v>
      </c>
      <c r="B21" s="5" t="s">
        <v>41</v>
      </c>
      <c r="C21" s="5" t="s">
        <v>37</v>
      </c>
      <c r="D21" s="5" t="s">
        <v>43</v>
      </c>
      <c r="E21" s="5" t="s">
        <v>189</v>
      </c>
      <c r="F21" s="5">
        <v>10</v>
      </c>
    </row>
    <row r="22" spans="1:6">
      <c r="A22" s="5" t="s">
        <v>143</v>
      </c>
      <c r="B22" s="5" t="s">
        <v>41</v>
      </c>
      <c r="C22" s="5" t="s">
        <v>37</v>
      </c>
      <c r="D22" s="5" t="s">
        <v>44</v>
      </c>
      <c r="E22" s="5" t="s">
        <v>189</v>
      </c>
      <c r="F22" s="5">
        <v>10</v>
      </c>
    </row>
    <row r="23" spans="1:6">
      <c r="A23" s="5" t="s">
        <v>144</v>
      </c>
      <c r="B23" s="5" t="s">
        <v>41</v>
      </c>
      <c r="C23" s="5" t="s">
        <v>39</v>
      </c>
      <c r="D23" s="5" t="s">
        <v>40</v>
      </c>
      <c r="E23" s="5" t="s">
        <v>189</v>
      </c>
      <c r="F23" s="5">
        <v>10</v>
      </c>
    </row>
    <row r="24" spans="1:6">
      <c r="A24" s="5" t="s">
        <v>145</v>
      </c>
      <c r="B24" s="5" t="s">
        <v>47</v>
      </c>
      <c r="C24" s="5" t="s">
        <v>48</v>
      </c>
      <c r="D24" s="5" t="s">
        <v>49</v>
      </c>
      <c r="E24" s="5" t="s">
        <v>189</v>
      </c>
      <c r="F24" s="5">
        <v>25</v>
      </c>
    </row>
    <row r="25" spans="1:6">
      <c r="A25" s="5" t="s">
        <v>146</v>
      </c>
      <c r="B25" s="5" t="s">
        <v>50</v>
      </c>
      <c r="C25" s="5" t="s">
        <v>35</v>
      </c>
      <c r="D25" s="5" t="s">
        <v>49</v>
      </c>
      <c r="E25" s="5" t="s">
        <v>189</v>
      </c>
      <c r="F25" s="5">
        <v>25</v>
      </c>
    </row>
    <row r="26" spans="1:6">
      <c r="A26" s="5" t="s">
        <v>147</v>
      </c>
      <c r="B26" s="5" t="s">
        <v>51</v>
      </c>
      <c r="C26" s="5" t="s">
        <v>36</v>
      </c>
      <c r="D26" s="5" t="s">
        <v>49</v>
      </c>
      <c r="E26" s="5" t="s">
        <v>189</v>
      </c>
      <c r="F26" s="5">
        <v>25</v>
      </c>
    </row>
    <row r="27" spans="1:6">
      <c r="A27" s="5" t="s">
        <v>0</v>
      </c>
      <c r="B27" s="5" t="s">
        <v>52</v>
      </c>
      <c r="C27" s="5" t="s">
        <v>53</v>
      </c>
      <c r="D27" s="5" t="s">
        <v>32</v>
      </c>
      <c r="E27" s="5" t="s">
        <v>189</v>
      </c>
      <c r="F27" s="5">
        <v>40</v>
      </c>
    </row>
    <row r="28" spans="1:6">
      <c r="A28" s="5" t="s">
        <v>148</v>
      </c>
      <c r="B28" s="5" t="s">
        <v>54</v>
      </c>
      <c r="C28" s="5" t="s">
        <v>53</v>
      </c>
      <c r="D28" s="5" t="s">
        <v>32</v>
      </c>
      <c r="E28" s="5" t="s">
        <v>189</v>
      </c>
      <c r="F28" s="5">
        <v>40</v>
      </c>
    </row>
    <row r="29" spans="1:6">
      <c r="A29" s="5" t="s">
        <v>1</v>
      </c>
      <c r="B29" s="5" t="s">
        <v>55</v>
      </c>
      <c r="C29" s="5" t="s">
        <v>42</v>
      </c>
      <c r="D29" s="5" t="s">
        <v>32</v>
      </c>
      <c r="E29" s="5" t="s">
        <v>189</v>
      </c>
      <c r="F29" s="5">
        <v>40</v>
      </c>
    </row>
    <row r="30" spans="1:6">
      <c r="A30" s="5" t="s">
        <v>149</v>
      </c>
      <c r="B30" s="5" t="s">
        <v>179</v>
      </c>
      <c r="C30" s="5" t="s">
        <v>31</v>
      </c>
      <c r="D30" s="5" t="s">
        <v>32</v>
      </c>
      <c r="E30" s="5" t="s">
        <v>189</v>
      </c>
      <c r="F30" s="5">
        <v>40</v>
      </c>
    </row>
    <row r="31" spans="1:6">
      <c r="A31" s="5" t="s">
        <v>150</v>
      </c>
      <c r="B31" s="5" t="s">
        <v>56</v>
      </c>
      <c r="C31" s="5" t="s">
        <v>57</v>
      </c>
      <c r="D31" s="5" t="s">
        <v>58</v>
      </c>
      <c r="E31" s="5" t="s">
        <v>189</v>
      </c>
      <c r="F31" s="5">
        <v>40</v>
      </c>
    </row>
    <row r="32" spans="1:6">
      <c r="A32" s="5" t="s">
        <v>2</v>
      </c>
      <c r="B32" s="5" t="s">
        <v>59</v>
      </c>
      <c r="C32" s="5" t="s">
        <v>57</v>
      </c>
      <c r="D32" s="5" t="s">
        <v>32</v>
      </c>
      <c r="E32" s="5" t="s">
        <v>189</v>
      </c>
      <c r="F32" s="5">
        <v>40</v>
      </c>
    </row>
    <row r="33" spans="1:6">
      <c r="A33" s="5" t="s">
        <v>151</v>
      </c>
      <c r="B33" s="5" t="s">
        <v>60</v>
      </c>
      <c r="C33" s="5" t="s">
        <v>35</v>
      </c>
      <c r="D33" s="5" t="s">
        <v>58</v>
      </c>
      <c r="E33" s="5" t="s">
        <v>189</v>
      </c>
      <c r="F33" s="5">
        <v>40</v>
      </c>
    </row>
    <row r="34" spans="1:6">
      <c r="A34" s="5" t="s">
        <v>152</v>
      </c>
      <c r="B34" s="5" t="s">
        <v>60</v>
      </c>
      <c r="C34" s="5" t="s">
        <v>35</v>
      </c>
      <c r="D34" s="5" t="s">
        <v>32</v>
      </c>
      <c r="E34" s="5" t="s">
        <v>189</v>
      </c>
      <c r="F34" s="5">
        <v>40</v>
      </c>
    </row>
    <row r="35" spans="1:6">
      <c r="A35" s="5" t="s">
        <v>153</v>
      </c>
      <c r="B35" s="5" t="s">
        <v>60</v>
      </c>
      <c r="C35" s="5" t="s">
        <v>36</v>
      </c>
      <c r="D35" s="5" t="s">
        <v>32</v>
      </c>
      <c r="E35" s="5" t="s">
        <v>189</v>
      </c>
      <c r="F35" s="5">
        <v>40</v>
      </c>
    </row>
    <row r="36" spans="1:6">
      <c r="A36" s="5" t="s">
        <v>154</v>
      </c>
      <c r="B36" s="5" t="s">
        <v>61</v>
      </c>
      <c r="C36" s="5" t="s">
        <v>53</v>
      </c>
      <c r="D36" s="5" t="s">
        <v>62</v>
      </c>
      <c r="E36" s="5" t="s">
        <v>189</v>
      </c>
      <c r="F36" s="5">
        <v>50</v>
      </c>
    </row>
    <row r="37" spans="1:6">
      <c r="A37" s="5" t="s">
        <v>155</v>
      </c>
      <c r="B37" s="5" t="s">
        <v>61</v>
      </c>
      <c r="C37" s="5" t="s">
        <v>57</v>
      </c>
      <c r="D37" s="5" t="s">
        <v>62</v>
      </c>
      <c r="E37" s="5" t="s">
        <v>189</v>
      </c>
      <c r="F37" s="5">
        <v>50</v>
      </c>
    </row>
    <row r="38" spans="1:6">
      <c r="A38" s="5" t="s">
        <v>156</v>
      </c>
      <c r="B38" s="5" t="s">
        <v>61</v>
      </c>
      <c r="C38" s="5" t="s">
        <v>35</v>
      </c>
      <c r="D38" s="5" t="s">
        <v>62</v>
      </c>
      <c r="E38" s="5" t="s">
        <v>189</v>
      </c>
      <c r="F38" s="5">
        <v>50</v>
      </c>
    </row>
    <row r="39" spans="1:6">
      <c r="A39" s="5" t="s">
        <v>157</v>
      </c>
      <c r="B39" s="5" t="s">
        <v>61</v>
      </c>
      <c r="C39" s="5" t="s">
        <v>36</v>
      </c>
      <c r="D39" s="5" t="s">
        <v>62</v>
      </c>
      <c r="E39" s="5" t="s">
        <v>189</v>
      </c>
      <c r="F39" s="5">
        <v>50</v>
      </c>
    </row>
    <row r="40" spans="1:6">
      <c r="A40" s="5" t="s">
        <v>158</v>
      </c>
      <c r="B40" s="5" t="s">
        <v>61</v>
      </c>
      <c r="C40" s="5" t="s">
        <v>37</v>
      </c>
      <c r="D40" s="5" t="s">
        <v>62</v>
      </c>
      <c r="E40" s="5" t="s">
        <v>189</v>
      </c>
      <c r="F40" s="5">
        <v>50</v>
      </c>
    </row>
    <row r="41" spans="1:6">
      <c r="A41" s="5" t="s">
        <v>159</v>
      </c>
      <c r="B41" s="5" t="s">
        <v>63</v>
      </c>
      <c r="C41" s="5" t="s">
        <v>53</v>
      </c>
      <c r="D41" s="5" t="s">
        <v>58</v>
      </c>
      <c r="E41" s="5" t="s">
        <v>189</v>
      </c>
      <c r="F41" s="5">
        <v>100</v>
      </c>
    </row>
    <row r="42" spans="1:6">
      <c r="A42" s="5" t="s">
        <v>160</v>
      </c>
      <c r="B42" s="5" t="s">
        <v>63</v>
      </c>
      <c r="C42" s="5" t="s">
        <v>53</v>
      </c>
      <c r="D42" s="5" t="s">
        <v>64</v>
      </c>
      <c r="E42" s="5" t="s">
        <v>189</v>
      </c>
      <c r="F42" s="5">
        <v>100</v>
      </c>
    </row>
    <row r="43" spans="1:6">
      <c r="A43" s="5" t="s">
        <v>3</v>
      </c>
      <c r="B43" s="5" t="s">
        <v>63</v>
      </c>
      <c r="C43" s="5" t="s">
        <v>53</v>
      </c>
      <c r="D43" s="5" t="s">
        <v>65</v>
      </c>
      <c r="E43" s="5" t="s">
        <v>189</v>
      </c>
      <c r="F43" s="5">
        <v>100</v>
      </c>
    </row>
    <row r="44" spans="1:6">
      <c r="A44" s="5" t="s">
        <v>161</v>
      </c>
      <c r="B44" s="5" t="s">
        <v>66</v>
      </c>
      <c r="C44" s="5" t="s">
        <v>53</v>
      </c>
      <c r="D44" s="5" t="s">
        <v>67</v>
      </c>
      <c r="E44" s="5" t="s">
        <v>189</v>
      </c>
      <c r="F44" s="5">
        <v>100</v>
      </c>
    </row>
    <row r="45" spans="1:6">
      <c r="A45" s="5" t="s">
        <v>162</v>
      </c>
      <c r="B45" s="5" t="s">
        <v>68</v>
      </c>
      <c r="C45" s="5" t="s">
        <v>48</v>
      </c>
      <c r="D45" s="5" t="s">
        <v>65</v>
      </c>
      <c r="E45" s="5" t="s">
        <v>189</v>
      </c>
      <c r="F45" s="5">
        <v>100</v>
      </c>
    </row>
    <row r="46" spans="1:6">
      <c r="A46" s="5" t="s">
        <v>4</v>
      </c>
      <c r="B46" s="5" t="s">
        <v>69</v>
      </c>
      <c r="C46" s="5" t="s">
        <v>42</v>
      </c>
      <c r="D46" s="5" t="s">
        <v>65</v>
      </c>
      <c r="E46" s="5" t="s">
        <v>189</v>
      </c>
      <c r="F46" s="5">
        <v>100</v>
      </c>
    </row>
    <row r="47" spans="1:6">
      <c r="A47" s="5" t="s">
        <v>24</v>
      </c>
      <c r="B47" s="5" t="s">
        <v>70</v>
      </c>
      <c r="C47" s="5" t="s">
        <v>31</v>
      </c>
      <c r="D47" s="5" t="s">
        <v>65</v>
      </c>
      <c r="E47" s="5" t="s">
        <v>189</v>
      </c>
      <c r="F47" s="5">
        <v>100</v>
      </c>
    </row>
    <row r="48" spans="1:6">
      <c r="A48" s="5" t="s">
        <v>25</v>
      </c>
      <c r="B48" s="5" t="s">
        <v>71</v>
      </c>
      <c r="C48" s="5" t="s">
        <v>72</v>
      </c>
      <c r="D48" s="5" t="s">
        <v>65</v>
      </c>
      <c r="E48" s="5" t="s">
        <v>189</v>
      </c>
      <c r="F48" s="5">
        <v>100</v>
      </c>
    </row>
    <row r="49" spans="1:6">
      <c r="A49" s="5" t="s">
        <v>21</v>
      </c>
      <c r="B49" s="5" t="s">
        <v>73</v>
      </c>
      <c r="C49" s="5" t="s">
        <v>31</v>
      </c>
      <c r="D49" s="5" t="s">
        <v>65</v>
      </c>
      <c r="E49" s="5" t="s">
        <v>189</v>
      </c>
      <c r="F49" s="5">
        <v>100</v>
      </c>
    </row>
    <row r="50" spans="1:6">
      <c r="A50" s="5" t="s">
        <v>5</v>
      </c>
      <c r="B50" s="5" t="s">
        <v>74</v>
      </c>
      <c r="C50" s="5" t="s">
        <v>57</v>
      </c>
      <c r="D50" s="5" t="s">
        <v>65</v>
      </c>
      <c r="E50" s="5" t="s">
        <v>189</v>
      </c>
      <c r="F50" s="5">
        <v>100</v>
      </c>
    </row>
    <row r="51" spans="1:6">
      <c r="A51" s="5" t="s">
        <v>26</v>
      </c>
      <c r="B51" s="5" t="s">
        <v>75</v>
      </c>
      <c r="C51" s="5" t="s">
        <v>57</v>
      </c>
      <c r="D51" s="5" t="s">
        <v>65</v>
      </c>
      <c r="E51" s="5" t="s">
        <v>189</v>
      </c>
      <c r="F51" s="5">
        <v>100</v>
      </c>
    </row>
    <row r="52" spans="1:6">
      <c r="A52" s="5" t="s">
        <v>163</v>
      </c>
      <c r="B52" s="5" t="s">
        <v>76</v>
      </c>
      <c r="C52" s="5" t="s">
        <v>35</v>
      </c>
      <c r="D52" s="5" t="s">
        <v>58</v>
      </c>
      <c r="E52" s="5" t="s">
        <v>189</v>
      </c>
      <c r="F52" s="5">
        <v>100</v>
      </c>
    </row>
    <row r="53" spans="1:6">
      <c r="A53" s="5" t="s">
        <v>164</v>
      </c>
      <c r="B53" s="5" t="s">
        <v>76</v>
      </c>
      <c r="C53" s="5" t="s">
        <v>35</v>
      </c>
      <c r="D53" s="5" t="s">
        <v>64</v>
      </c>
      <c r="E53" s="5" t="s">
        <v>189</v>
      </c>
      <c r="F53" s="5">
        <v>100</v>
      </c>
    </row>
    <row r="54" spans="1:6">
      <c r="A54" s="5" t="s">
        <v>6</v>
      </c>
      <c r="B54" s="5" t="s">
        <v>77</v>
      </c>
      <c r="C54" s="5" t="s">
        <v>35</v>
      </c>
      <c r="D54" s="5" t="s">
        <v>65</v>
      </c>
      <c r="E54" s="5" t="s">
        <v>189</v>
      </c>
      <c r="F54" s="5">
        <v>100</v>
      </c>
    </row>
    <row r="55" spans="1:6">
      <c r="A55" s="5" t="s">
        <v>7</v>
      </c>
      <c r="B55" s="5" t="s">
        <v>78</v>
      </c>
      <c r="C55" s="5" t="s">
        <v>35</v>
      </c>
      <c r="D55" s="5" t="s">
        <v>65</v>
      </c>
      <c r="E55" s="5" t="s">
        <v>189</v>
      </c>
      <c r="F55" s="5">
        <v>100</v>
      </c>
    </row>
    <row r="56" spans="1:6">
      <c r="A56" s="5" t="s">
        <v>8</v>
      </c>
      <c r="B56" s="5" t="s">
        <v>79</v>
      </c>
      <c r="C56" s="5" t="s">
        <v>80</v>
      </c>
      <c r="D56" s="5" t="s">
        <v>65</v>
      </c>
      <c r="E56" s="5" t="s">
        <v>189</v>
      </c>
      <c r="F56" s="5">
        <v>100</v>
      </c>
    </row>
    <row r="57" spans="1:6">
      <c r="A57" s="5" t="s">
        <v>165</v>
      </c>
      <c r="B57" s="5" t="s">
        <v>81</v>
      </c>
      <c r="C57" s="5" t="s">
        <v>82</v>
      </c>
      <c r="D57" s="5" t="s">
        <v>65</v>
      </c>
      <c r="E57" s="5" t="s">
        <v>189</v>
      </c>
      <c r="F57" s="5">
        <v>100</v>
      </c>
    </row>
    <row r="58" spans="1:6">
      <c r="A58" s="5" t="s">
        <v>166</v>
      </c>
      <c r="B58" s="5" t="s">
        <v>83</v>
      </c>
      <c r="C58" s="5" t="s">
        <v>36</v>
      </c>
      <c r="D58" s="5" t="s">
        <v>65</v>
      </c>
      <c r="E58" s="5" t="s">
        <v>189</v>
      </c>
      <c r="F58" s="5">
        <v>100</v>
      </c>
    </row>
    <row r="59" spans="1:6">
      <c r="A59" s="5" t="s">
        <v>167</v>
      </c>
      <c r="B59" s="5" t="s">
        <v>84</v>
      </c>
      <c r="C59" s="5" t="s">
        <v>37</v>
      </c>
      <c r="D59" s="5" t="s">
        <v>65</v>
      </c>
      <c r="E59" s="5" t="s">
        <v>189</v>
      </c>
      <c r="F59" s="5">
        <v>100</v>
      </c>
    </row>
    <row r="60" spans="1:6">
      <c r="A60" s="5" t="s">
        <v>27</v>
      </c>
      <c r="B60" s="5" t="s">
        <v>85</v>
      </c>
      <c r="C60" s="5" t="s">
        <v>53</v>
      </c>
      <c r="D60" s="5" t="s">
        <v>86</v>
      </c>
      <c r="E60" s="5" t="s">
        <v>189</v>
      </c>
      <c r="F60" s="5">
        <v>200</v>
      </c>
    </row>
    <row r="61" spans="1:6">
      <c r="A61" s="5" t="s">
        <v>168</v>
      </c>
      <c r="B61" s="5" t="s">
        <v>87</v>
      </c>
      <c r="C61" s="5" t="s">
        <v>31</v>
      </c>
      <c r="D61" s="5" t="s">
        <v>88</v>
      </c>
      <c r="E61" s="5" t="s">
        <v>189</v>
      </c>
      <c r="F61" s="5">
        <v>200</v>
      </c>
    </row>
    <row r="62" spans="1:6">
      <c r="A62" s="5" t="s">
        <v>22</v>
      </c>
      <c r="B62" s="5" t="s">
        <v>89</v>
      </c>
      <c r="C62" s="5" t="s">
        <v>90</v>
      </c>
      <c r="D62" s="5" t="s">
        <v>86</v>
      </c>
      <c r="E62" s="5" t="s">
        <v>189</v>
      </c>
      <c r="F62" s="5">
        <v>200</v>
      </c>
    </row>
    <row r="63" spans="1:6">
      <c r="A63" s="5" t="s">
        <v>169</v>
      </c>
      <c r="B63" s="5" t="s">
        <v>91</v>
      </c>
      <c r="C63" s="5" t="s">
        <v>35</v>
      </c>
      <c r="D63" s="5" t="s">
        <v>88</v>
      </c>
      <c r="E63" s="5" t="s">
        <v>189</v>
      </c>
      <c r="F63" s="5">
        <v>200</v>
      </c>
    </row>
    <row r="64" spans="1:6">
      <c r="A64" s="5" t="s">
        <v>170</v>
      </c>
      <c r="B64" s="5" t="s">
        <v>92</v>
      </c>
      <c r="C64" s="5" t="s">
        <v>36</v>
      </c>
      <c r="D64" s="5" t="s">
        <v>88</v>
      </c>
      <c r="E64" s="5" t="s">
        <v>189</v>
      </c>
      <c r="F64" s="5">
        <v>200</v>
      </c>
    </row>
    <row r="65" spans="1:6">
      <c r="A65" s="5" t="s">
        <v>9</v>
      </c>
      <c r="B65" s="5" t="s">
        <v>93</v>
      </c>
      <c r="C65" s="5" t="s">
        <v>53</v>
      </c>
      <c r="D65" s="5" t="s">
        <v>94</v>
      </c>
      <c r="E65" s="5" t="s">
        <v>189</v>
      </c>
      <c r="F65" s="5">
        <v>400</v>
      </c>
    </row>
    <row r="66" spans="1:6">
      <c r="A66" s="5" t="s">
        <v>250</v>
      </c>
      <c r="B66" s="5" t="s">
        <v>307</v>
      </c>
      <c r="C66" s="5" t="s">
        <v>53</v>
      </c>
      <c r="D66" s="5" t="s">
        <v>97</v>
      </c>
      <c r="E66" s="5" t="s">
        <v>189</v>
      </c>
      <c r="F66" s="5">
        <v>400</v>
      </c>
    </row>
    <row r="67" spans="1:6">
      <c r="A67" s="5" t="s">
        <v>316</v>
      </c>
      <c r="B67" s="5" t="s">
        <v>95</v>
      </c>
      <c r="C67" s="5" t="s">
        <v>53</v>
      </c>
      <c r="D67" s="5" t="s">
        <v>317</v>
      </c>
      <c r="E67" s="5" t="s">
        <v>189</v>
      </c>
      <c r="F67" s="5">
        <v>400</v>
      </c>
    </row>
    <row r="68" spans="1:6">
      <c r="A68" s="5" t="s">
        <v>11</v>
      </c>
      <c r="B68" s="5" t="s">
        <v>96</v>
      </c>
      <c r="C68" s="5" t="s">
        <v>31</v>
      </c>
      <c r="D68" s="5" t="s">
        <v>97</v>
      </c>
      <c r="E68" s="5" t="s">
        <v>189</v>
      </c>
      <c r="F68" s="5">
        <v>400</v>
      </c>
    </row>
    <row r="69" spans="1:6">
      <c r="A69" s="5" t="s">
        <v>10</v>
      </c>
      <c r="B69" s="5" t="s">
        <v>98</v>
      </c>
      <c r="C69" s="5" t="s">
        <v>57</v>
      </c>
      <c r="D69" s="5" t="s">
        <v>99</v>
      </c>
      <c r="E69" s="5" t="s">
        <v>189</v>
      </c>
      <c r="F69" s="5">
        <v>400</v>
      </c>
    </row>
    <row r="70" spans="1:6">
      <c r="A70" s="5" t="s">
        <v>23</v>
      </c>
      <c r="B70" s="5" t="s">
        <v>100</v>
      </c>
      <c r="C70" s="5" t="s">
        <v>57</v>
      </c>
      <c r="D70" s="5" t="s">
        <v>97</v>
      </c>
      <c r="E70" s="5" t="s">
        <v>189</v>
      </c>
      <c r="F70" s="5">
        <v>400</v>
      </c>
    </row>
    <row r="71" spans="1:6">
      <c r="A71" s="5" t="s">
        <v>12</v>
      </c>
      <c r="B71" s="5" t="s">
        <v>101</v>
      </c>
      <c r="C71" s="5" t="s">
        <v>35</v>
      </c>
      <c r="D71" s="5" t="s">
        <v>97</v>
      </c>
      <c r="E71" s="5" t="s">
        <v>189</v>
      </c>
      <c r="F71" s="5">
        <v>400</v>
      </c>
    </row>
    <row r="72" spans="1:6">
      <c r="A72" s="5" t="s">
        <v>171</v>
      </c>
      <c r="B72" s="5" t="s">
        <v>102</v>
      </c>
      <c r="C72" s="5" t="s">
        <v>36</v>
      </c>
      <c r="D72" s="5" t="s">
        <v>88</v>
      </c>
      <c r="E72" s="5" t="s">
        <v>189</v>
      </c>
      <c r="F72" s="5">
        <v>400</v>
      </c>
    </row>
    <row r="73" spans="1:6">
      <c r="A73" s="5" t="s">
        <v>28</v>
      </c>
      <c r="B73" s="5" t="s">
        <v>103</v>
      </c>
      <c r="C73" s="5" t="s">
        <v>104</v>
      </c>
      <c r="D73" s="5" t="s">
        <v>105</v>
      </c>
      <c r="E73" s="5" t="s">
        <v>189</v>
      </c>
      <c r="F73" s="5">
        <v>800</v>
      </c>
    </row>
    <row r="74" spans="1:6">
      <c r="A74" s="5" t="s">
        <v>13</v>
      </c>
      <c r="B74" s="5" t="s">
        <v>106</v>
      </c>
      <c r="C74" s="5" t="s">
        <v>31</v>
      </c>
      <c r="D74" s="5" t="s">
        <v>105</v>
      </c>
      <c r="E74" s="5" t="s">
        <v>189</v>
      </c>
      <c r="F74" s="5">
        <v>800</v>
      </c>
    </row>
    <row r="75" spans="1:6">
      <c r="A75" s="5" t="s">
        <v>14</v>
      </c>
      <c r="B75" s="5" t="s">
        <v>107</v>
      </c>
      <c r="C75" s="5" t="s">
        <v>57</v>
      </c>
      <c r="D75" s="5" t="s">
        <v>105</v>
      </c>
      <c r="E75" s="5" t="s">
        <v>189</v>
      </c>
      <c r="F75" s="5">
        <v>800</v>
      </c>
    </row>
    <row r="76" spans="1:6">
      <c r="A76" s="5" t="s">
        <v>15</v>
      </c>
      <c r="B76" s="5" t="s">
        <v>108</v>
      </c>
      <c r="C76" s="5" t="s">
        <v>109</v>
      </c>
      <c r="D76" s="5" t="s">
        <v>88</v>
      </c>
      <c r="E76" s="5" t="s">
        <v>189</v>
      </c>
      <c r="F76" s="5">
        <v>800</v>
      </c>
    </row>
    <row r="77" spans="1:6">
      <c r="A77" s="5" t="s">
        <v>16</v>
      </c>
      <c r="B77" s="5" t="s">
        <v>110</v>
      </c>
      <c r="C77" s="5" t="s">
        <v>111</v>
      </c>
      <c r="D77" s="5" t="s">
        <v>88</v>
      </c>
      <c r="E77" s="5" t="s">
        <v>189</v>
      </c>
      <c r="F77" s="5">
        <v>800</v>
      </c>
    </row>
    <row r="78" spans="1:6">
      <c r="A78" s="5" t="s">
        <v>17</v>
      </c>
      <c r="B78" s="5" t="s">
        <v>112</v>
      </c>
      <c r="C78" s="5" t="s">
        <v>36</v>
      </c>
      <c r="D78" s="5" t="s">
        <v>88</v>
      </c>
      <c r="E78" s="5" t="s">
        <v>189</v>
      </c>
      <c r="F78" s="5">
        <v>800</v>
      </c>
    </row>
    <row r="79" spans="1:6">
      <c r="A79" s="5" t="s">
        <v>18</v>
      </c>
      <c r="B79" s="5" t="s">
        <v>113</v>
      </c>
      <c r="C79" s="5" t="s">
        <v>53</v>
      </c>
      <c r="D79" s="5" t="s">
        <v>114</v>
      </c>
      <c r="E79" s="5" t="s">
        <v>189</v>
      </c>
      <c r="F79" s="5">
        <v>1600</v>
      </c>
    </row>
    <row r="80" spans="1:6">
      <c r="A80" s="5" t="s">
        <v>19</v>
      </c>
      <c r="B80" s="5" t="s">
        <v>115</v>
      </c>
      <c r="C80" s="5" t="s">
        <v>31</v>
      </c>
      <c r="D80" s="5" t="s">
        <v>114</v>
      </c>
      <c r="E80" s="5" t="s">
        <v>189</v>
      </c>
      <c r="F80" s="5">
        <v>1600</v>
      </c>
    </row>
    <row r="81" spans="1:6">
      <c r="A81" s="5" t="s">
        <v>20</v>
      </c>
      <c r="B81" s="5" t="s">
        <v>116</v>
      </c>
      <c r="C81" s="5" t="s">
        <v>57</v>
      </c>
      <c r="D81" s="5" t="s">
        <v>114</v>
      </c>
      <c r="E81" s="5" t="s">
        <v>189</v>
      </c>
      <c r="F81" s="5">
        <v>1600</v>
      </c>
    </row>
    <row r="82" spans="1:6">
      <c r="A82" s="5" t="s">
        <v>29</v>
      </c>
      <c r="B82" s="5" t="s">
        <v>117</v>
      </c>
      <c r="C82" s="5" t="s">
        <v>35</v>
      </c>
      <c r="D82" s="5" t="s">
        <v>114</v>
      </c>
      <c r="E82" s="5" t="s">
        <v>189</v>
      </c>
      <c r="F82" s="5">
        <v>1600</v>
      </c>
    </row>
    <row r="83" spans="1:6">
      <c r="A83" s="5" t="s">
        <v>172</v>
      </c>
      <c r="B83" s="5" t="s">
        <v>118</v>
      </c>
      <c r="C83" s="5" t="s">
        <v>180</v>
      </c>
      <c r="D83" s="5" t="s">
        <v>114</v>
      </c>
      <c r="E83" s="5" t="s">
        <v>189</v>
      </c>
      <c r="F83" s="5">
        <v>1600</v>
      </c>
    </row>
    <row r="84" spans="1:6">
      <c r="A84" s="5" t="s">
        <v>173</v>
      </c>
      <c r="B84" s="5" t="s">
        <v>120</v>
      </c>
      <c r="C84" s="5" t="s">
        <v>53</v>
      </c>
      <c r="D84" s="5" t="s">
        <v>114</v>
      </c>
      <c r="E84" s="5" t="s">
        <v>189</v>
      </c>
      <c r="F84" s="5">
        <v>3200</v>
      </c>
    </row>
    <row r="85" spans="1:6">
      <c r="A85" s="5" t="s">
        <v>174</v>
      </c>
      <c r="B85" s="5" t="s">
        <v>121</v>
      </c>
      <c r="C85" s="5" t="s">
        <v>31</v>
      </c>
      <c r="D85" s="5" t="s">
        <v>114</v>
      </c>
      <c r="E85" s="5" t="s">
        <v>189</v>
      </c>
      <c r="F85" s="5">
        <v>3200</v>
      </c>
    </row>
    <row r="86" spans="1:6">
      <c r="A86" s="5" t="s">
        <v>175</v>
      </c>
      <c r="B86" s="5" t="s">
        <v>122</v>
      </c>
      <c r="C86" s="5" t="s">
        <v>57</v>
      </c>
      <c r="D86" s="5" t="s">
        <v>114</v>
      </c>
      <c r="E86" s="5" t="s">
        <v>189</v>
      </c>
      <c r="F86" s="5">
        <v>3200</v>
      </c>
    </row>
    <row r="87" spans="1:6">
      <c r="A87" s="5" t="s">
        <v>176</v>
      </c>
      <c r="B87" s="5" t="s">
        <v>123</v>
      </c>
      <c r="C87" s="5" t="s">
        <v>35</v>
      </c>
      <c r="D87" s="5" t="s">
        <v>114</v>
      </c>
      <c r="E87" s="5" t="s">
        <v>189</v>
      </c>
      <c r="F87" s="5">
        <v>3200</v>
      </c>
    </row>
    <row r="88" spans="1:6">
      <c r="A88" s="41" t="s">
        <v>177</v>
      </c>
      <c r="B88" s="41" t="s">
        <v>124</v>
      </c>
      <c r="C88" s="41" t="s">
        <v>180</v>
      </c>
      <c r="D88" s="41" t="s">
        <v>114</v>
      </c>
      <c r="E88" s="41" t="s">
        <v>189</v>
      </c>
      <c r="F88" s="41">
        <v>3200</v>
      </c>
    </row>
  </sheetData>
  <pageMargins left="0.7" right="0.7" top="0.75" bottom="0.75" header="0.3" footer="0.3"/>
  <drawing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J108"/>
  <sheetViews>
    <sheetView zoomScale="80" zoomScaleNormal="80" workbookViewId="0"/>
  </sheetViews>
  <sheetFormatPr defaultColWidth="8.5" defaultRowHeight="15.6"/>
  <cols>
    <col min="1" max="1" width="35.5" bestFit="1" customWidth="1"/>
    <col min="2" max="3" width="11" customWidth="1"/>
    <col min="4" max="4" width="13" customWidth="1"/>
    <col min="5" max="6" width="9.5" customWidth="1"/>
    <col min="7" max="7" width="9.69921875" customWidth="1"/>
    <col min="8" max="8" width="10.19921875" customWidth="1"/>
    <col min="9" max="9" width="10" customWidth="1"/>
    <col min="10" max="10" width="9.796875" customWidth="1"/>
    <col min="11" max="11" width="9.59765625" customWidth="1"/>
    <col min="12" max="12" width="9.796875" customWidth="1"/>
    <col min="13" max="13" width="11.5" bestFit="1" customWidth="1"/>
    <col min="14" max="15" width="12.59765625" customWidth="1"/>
    <col min="16" max="16" width="12" customWidth="1"/>
    <col min="17" max="17" width="11" customWidth="1"/>
    <col min="18" max="18" width="13" customWidth="1"/>
    <col min="19" max="19" width="11.296875" customWidth="1"/>
    <col min="20" max="20" width="12" customWidth="1"/>
    <col min="21" max="23" width="9.5" bestFit="1" customWidth="1"/>
  </cols>
  <sheetData>
    <row r="1" spans="1:25" s="1" customFormat="1" ht="14.4">
      <c r="A1" s="9"/>
    </row>
    <row r="2" spans="1:25" s="1" customFormat="1" ht="18">
      <c r="A2" s="10" t="str">
        <f>Introduction!B2</f>
        <v>LightCounting Ethernet Transceivers Forecast</v>
      </c>
      <c r="D2" s="37"/>
      <c r="F2" s="20"/>
    </row>
    <row r="3" spans="1:25" s="1" customFormat="1">
      <c r="A3" s="11" t="str">
        <f>Introduction!B3</f>
        <v>September 2023 High Speed Ethernet Optics report - SAMPLE 2023</v>
      </c>
      <c r="B3"/>
      <c r="D3" s="20"/>
    </row>
    <row r="4" spans="1:25" s="1" customFormat="1" ht="21">
      <c r="A4" s="12" t="str">
        <f>"Forecast for "&amp;A7</f>
        <v>Forecast for Cloud total</v>
      </c>
      <c r="B4"/>
      <c r="C4"/>
      <c r="D4" s="20"/>
      <c r="E4"/>
      <c r="F4" s="13"/>
      <c r="G4" s="2"/>
      <c r="H4" s="2"/>
      <c r="I4" s="2"/>
      <c r="J4" s="2"/>
      <c r="K4" s="2"/>
      <c r="L4" s="2"/>
    </row>
    <row r="5" spans="1:25" s="1" customFormat="1">
      <c r="A5" s="9"/>
      <c r="B5"/>
      <c r="C5"/>
      <c r="D5"/>
      <c r="E5"/>
    </row>
    <row r="7" spans="1:25">
      <c r="A7" s="5" t="s">
        <v>203</v>
      </c>
      <c r="B7" s="225" t="s">
        <v>206</v>
      </c>
      <c r="C7" s="225"/>
      <c r="D7" s="225"/>
      <c r="E7" s="225"/>
      <c r="F7" s="225"/>
      <c r="G7" s="225"/>
      <c r="H7" s="225"/>
      <c r="I7" s="225"/>
      <c r="J7" s="225"/>
      <c r="K7" s="225"/>
      <c r="L7" s="225"/>
      <c r="M7" s="226" t="s">
        <v>257</v>
      </c>
      <c r="N7" s="226"/>
      <c r="O7" s="226"/>
      <c r="P7" s="226"/>
      <c r="Q7" s="226"/>
      <c r="R7" s="226"/>
      <c r="S7" s="226"/>
      <c r="T7" s="226"/>
      <c r="U7" s="226"/>
      <c r="V7" s="226"/>
      <c r="W7" s="226"/>
    </row>
    <row r="8" spans="1:25" s="4" customFormat="1" ht="13.8">
      <c r="A8" s="195" t="s">
        <v>251</v>
      </c>
      <c r="B8" s="23" t="s">
        <v>192</v>
      </c>
      <c r="C8" s="23" t="s">
        <v>193</v>
      </c>
      <c r="D8" s="23" t="s">
        <v>194</v>
      </c>
      <c r="E8" s="23" t="s">
        <v>195</v>
      </c>
      <c r="F8" s="23" t="s">
        <v>196</v>
      </c>
      <c r="G8" s="23" t="s">
        <v>197</v>
      </c>
      <c r="H8" s="23" t="s">
        <v>198</v>
      </c>
      <c r="I8" s="23" t="s">
        <v>199</v>
      </c>
      <c r="J8" s="23" t="s">
        <v>200</v>
      </c>
      <c r="K8" s="23" t="s">
        <v>201</v>
      </c>
      <c r="L8" s="23" t="s">
        <v>202</v>
      </c>
      <c r="M8" s="196" t="s">
        <v>239</v>
      </c>
      <c r="N8" s="196" t="s">
        <v>240</v>
      </c>
      <c r="O8" s="196" t="s">
        <v>241</v>
      </c>
      <c r="P8" s="196" t="s">
        <v>242</v>
      </c>
      <c r="Q8" s="196" t="s">
        <v>243</v>
      </c>
      <c r="R8" s="196" t="s">
        <v>244</v>
      </c>
      <c r="S8" s="196" t="s">
        <v>245</v>
      </c>
      <c r="T8" s="196" t="s">
        <v>246</v>
      </c>
      <c r="U8" s="196" t="s">
        <v>247</v>
      </c>
      <c r="V8" s="196" t="s">
        <v>248</v>
      </c>
      <c r="W8" s="196" t="s">
        <v>249</v>
      </c>
      <c r="X8" s="197" t="s">
        <v>324</v>
      </c>
      <c r="Y8" s="198" t="s">
        <v>188</v>
      </c>
    </row>
    <row r="9" spans="1:25" s="1" customFormat="1">
      <c r="A9" s="199" t="s">
        <v>130</v>
      </c>
      <c r="B9" s="24">
        <v>0</v>
      </c>
      <c r="C9" s="24">
        <v>0</v>
      </c>
      <c r="D9" s="24"/>
      <c r="E9" s="24"/>
      <c r="F9" s="24"/>
      <c r="G9" s="24"/>
      <c r="H9" s="24"/>
      <c r="I9" s="24"/>
      <c r="J9" s="24"/>
      <c r="K9" s="24"/>
      <c r="L9" s="24"/>
      <c r="M9" s="200">
        <v>0</v>
      </c>
      <c r="N9" s="200">
        <v>0</v>
      </c>
      <c r="O9" s="200"/>
      <c r="P9" s="200"/>
      <c r="Q9" s="200"/>
      <c r="R9" s="200"/>
      <c r="S9" s="200"/>
      <c r="T9" s="200"/>
      <c r="U9" s="200"/>
      <c r="V9" s="200"/>
      <c r="W9" s="200"/>
      <c r="X9" s="203">
        <v>1</v>
      </c>
      <c r="Y9" s="204" t="s">
        <v>189</v>
      </c>
    </row>
    <row r="10" spans="1:25" s="1" customFormat="1">
      <c r="A10" s="199" t="s">
        <v>131</v>
      </c>
      <c r="B10" s="24">
        <v>235351.83</v>
      </c>
      <c r="C10" s="24">
        <v>0</v>
      </c>
      <c r="D10" s="24"/>
      <c r="E10" s="24"/>
      <c r="F10" s="24"/>
      <c r="G10" s="24"/>
      <c r="H10" s="24"/>
      <c r="I10" s="24"/>
      <c r="J10" s="24"/>
      <c r="K10" s="24"/>
      <c r="L10" s="24"/>
      <c r="M10" s="200">
        <v>1.8826059623999996</v>
      </c>
      <c r="N10" s="200">
        <v>0</v>
      </c>
      <c r="O10" s="200"/>
      <c r="P10" s="200"/>
      <c r="Q10" s="200"/>
      <c r="R10" s="200"/>
      <c r="S10" s="200"/>
      <c r="T10" s="200"/>
      <c r="U10" s="200"/>
      <c r="V10" s="200"/>
      <c r="W10" s="200"/>
      <c r="X10" s="203">
        <v>1</v>
      </c>
      <c r="Y10" s="204" t="s">
        <v>189</v>
      </c>
    </row>
    <row r="11" spans="1:25" s="1" customFormat="1">
      <c r="A11" s="199" t="s">
        <v>132</v>
      </c>
      <c r="B11" s="24">
        <v>0</v>
      </c>
      <c r="C11" s="24">
        <v>0</v>
      </c>
      <c r="D11" s="24"/>
      <c r="E11" s="24"/>
      <c r="F11" s="24"/>
      <c r="G11" s="24"/>
      <c r="H11" s="24"/>
      <c r="I11" s="24"/>
      <c r="J11" s="24"/>
      <c r="K11" s="24"/>
      <c r="L11" s="24"/>
      <c r="M11" s="200">
        <v>0</v>
      </c>
      <c r="N11" s="200">
        <v>0</v>
      </c>
      <c r="O11" s="200"/>
      <c r="P11" s="200"/>
      <c r="Q11" s="200"/>
      <c r="R11" s="200"/>
      <c r="S11" s="200"/>
      <c r="T11" s="200"/>
      <c r="U11" s="200"/>
      <c r="V11" s="200"/>
      <c r="W11" s="200"/>
      <c r="X11" s="203">
        <v>1</v>
      </c>
      <c r="Y11" s="204" t="s">
        <v>189</v>
      </c>
    </row>
    <row r="12" spans="1:25" s="1" customFormat="1">
      <c r="A12" s="199" t="s">
        <v>133</v>
      </c>
      <c r="B12" s="24">
        <v>0</v>
      </c>
      <c r="C12" s="24">
        <v>0</v>
      </c>
      <c r="D12" s="24"/>
      <c r="E12" s="24"/>
      <c r="F12" s="24"/>
      <c r="G12" s="24"/>
      <c r="H12" s="24"/>
      <c r="I12" s="24"/>
      <c r="J12" s="24"/>
      <c r="K12" s="24"/>
      <c r="L12" s="24"/>
      <c r="M12" s="200">
        <v>0</v>
      </c>
      <c r="N12" s="200">
        <v>0</v>
      </c>
      <c r="O12" s="200"/>
      <c r="P12" s="200"/>
      <c r="Q12" s="200"/>
      <c r="R12" s="200"/>
      <c r="S12" s="200"/>
      <c r="T12" s="200"/>
      <c r="U12" s="200"/>
      <c r="V12" s="200"/>
      <c r="W12" s="200"/>
      <c r="X12" s="203">
        <v>1</v>
      </c>
      <c r="Y12" s="204" t="s">
        <v>189</v>
      </c>
    </row>
    <row r="13" spans="1:25" s="1" customFormat="1">
      <c r="A13" s="199" t="s">
        <v>134</v>
      </c>
      <c r="B13" s="24">
        <v>0</v>
      </c>
      <c r="C13" s="24">
        <v>0</v>
      </c>
      <c r="D13" s="24"/>
      <c r="E13" s="24"/>
      <c r="F13" s="24"/>
      <c r="G13" s="24"/>
      <c r="H13" s="24"/>
      <c r="I13" s="24"/>
      <c r="J13" s="24"/>
      <c r="K13" s="24"/>
      <c r="L13" s="24"/>
      <c r="M13" s="200">
        <v>0</v>
      </c>
      <c r="N13" s="200">
        <v>0</v>
      </c>
      <c r="O13" s="200"/>
      <c r="P13" s="200"/>
      <c r="Q13" s="200"/>
      <c r="R13" s="200"/>
      <c r="S13" s="200"/>
      <c r="T13" s="200"/>
      <c r="U13" s="200"/>
      <c r="V13" s="200"/>
      <c r="W13" s="200"/>
      <c r="X13" s="203">
        <v>1</v>
      </c>
      <c r="Y13" s="204" t="s">
        <v>189</v>
      </c>
    </row>
    <row r="14" spans="1:25" s="1" customFormat="1">
      <c r="A14" s="199" t="s">
        <v>135</v>
      </c>
      <c r="B14" s="24">
        <v>0</v>
      </c>
      <c r="C14" s="24">
        <v>0</v>
      </c>
      <c r="D14" s="24"/>
      <c r="E14" s="24"/>
      <c r="F14" s="24"/>
      <c r="G14" s="24"/>
      <c r="H14" s="24"/>
      <c r="I14" s="24"/>
      <c r="J14" s="24"/>
      <c r="K14" s="24"/>
      <c r="L14" s="24"/>
      <c r="M14" s="200">
        <v>0</v>
      </c>
      <c r="N14" s="200">
        <v>0</v>
      </c>
      <c r="O14" s="200"/>
      <c r="P14" s="200"/>
      <c r="Q14" s="200"/>
      <c r="R14" s="200"/>
      <c r="S14" s="200"/>
      <c r="T14" s="200"/>
      <c r="U14" s="200"/>
      <c r="V14" s="200"/>
      <c r="W14" s="200"/>
      <c r="X14" s="203">
        <v>10</v>
      </c>
      <c r="Y14" s="204" t="s">
        <v>189</v>
      </c>
    </row>
    <row r="15" spans="1:25" s="1" customFormat="1">
      <c r="A15" s="199" t="s">
        <v>136</v>
      </c>
      <c r="B15" s="24">
        <v>3751063.0158183533</v>
      </c>
      <c r="C15" s="24">
        <v>2772887.805765403</v>
      </c>
      <c r="D15" s="24"/>
      <c r="E15" s="24"/>
      <c r="F15" s="24"/>
      <c r="G15" s="24"/>
      <c r="H15" s="24"/>
      <c r="I15" s="24"/>
      <c r="J15" s="24"/>
      <c r="K15" s="24"/>
      <c r="L15" s="24"/>
      <c r="M15" s="200">
        <v>48.287882387771333</v>
      </c>
      <c r="N15" s="200">
        <v>33.002658556514398</v>
      </c>
      <c r="O15" s="200"/>
      <c r="P15" s="200"/>
      <c r="Q15" s="200"/>
      <c r="R15" s="200"/>
      <c r="S15" s="200"/>
      <c r="T15" s="200"/>
      <c r="U15" s="200"/>
      <c r="V15" s="200"/>
      <c r="W15" s="200"/>
      <c r="X15" s="203">
        <v>10</v>
      </c>
      <c r="Y15" s="204" t="s">
        <v>189</v>
      </c>
    </row>
    <row r="16" spans="1:25" s="1" customFormat="1">
      <c r="A16" s="199" t="s">
        <v>137</v>
      </c>
      <c r="B16" s="24">
        <v>0</v>
      </c>
      <c r="C16" s="24">
        <v>0</v>
      </c>
      <c r="D16" s="24"/>
      <c r="E16" s="24"/>
      <c r="F16" s="24"/>
      <c r="G16" s="24"/>
      <c r="H16" s="24"/>
      <c r="I16" s="24"/>
      <c r="J16" s="24"/>
      <c r="K16" s="24"/>
      <c r="L16" s="24"/>
      <c r="M16" s="200">
        <v>0</v>
      </c>
      <c r="N16" s="200">
        <v>0</v>
      </c>
      <c r="O16" s="200"/>
      <c r="P16" s="200"/>
      <c r="Q16" s="200"/>
      <c r="R16" s="200"/>
      <c r="S16" s="200"/>
      <c r="T16" s="200"/>
      <c r="U16" s="200"/>
      <c r="V16" s="200"/>
      <c r="W16" s="200"/>
      <c r="X16" s="203">
        <v>10</v>
      </c>
      <c r="Y16" s="204" t="s">
        <v>189</v>
      </c>
    </row>
    <row r="17" spans="1:25" s="1" customFormat="1">
      <c r="A17" s="199" t="s">
        <v>138</v>
      </c>
      <c r="B17" s="24">
        <v>0</v>
      </c>
      <c r="C17" s="24">
        <v>0</v>
      </c>
      <c r="D17" s="24"/>
      <c r="E17" s="24"/>
      <c r="F17" s="24"/>
      <c r="G17" s="24"/>
      <c r="H17" s="24"/>
      <c r="I17" s="24"/>
      <c r="J17" s="24"/>
      <c r="K17" s="24"/>
      <c r="L17" s="24"/>
      <c r="M17" s="200">
        <v>0</v>
      </c>
      <c r="N17" s="200">
        <v>0</v>
      </c>
      <c r="O17" s="200"/>
      <c r="P17" s="200"/>
      <c r="Q17" s="200"/>
      <c r="R17" s="200"/>
      <c r="S17" s="200"/>
      <c r="T17" s="200"/>
      <c r="U17" s="200"/>
      <c r="V17" s="200"/>
      <c r="W17" s="200"/>
      <c r="X17" s="203">
        <v>10</v>
      </c>
      <c r="Y17" s="204" t="s">
        <v>189</v>
      </c>
    </row>
    <row r="18" spans="1:25" s="1" customFormat="1">
      <c r="A18" s="199" t="s">
        <v>139</v>
      </c>
      <c r="B18" s="24">
        <v>547105.95999999926</v>
      </c>
      <c r="C18" s="24">
        <v>304182.14399999951</v>
      </c>
      <c r="D18" s="24"/>
      <c r="E18" s="24"/>
      <c r="F18" s="24"/>
      <c r="G18" s="24"/>
      <c r="H18" s="24"/>
      <c r="I18" s="24"/>
      <c r="J18" s="24"/>
      <c r="K18" s="24"/>
      <c r="L18" s="24"/>
      <c r="M18" s="200">
        <v>13.226022359684526</v>
      </c>
      <c r="N18" s="200">
        <v>6.578608948568669</v>
      </c>
      <c r="O18" s="200"/>
      <c r="P18" s="200"/>
      <c r="Q18" s="200"/>
      <c r="R18" s="200"/>
      <c r="S18" s="200"/>
      <c r="T18" s="200"/>
      <c r="U18" s="200"/>
      <c r="V18" s="200"/>
      <c r="W18" s="200"/>
      <c r="X18" s="203">
        <v>10</v>
      </c>
      <c r="Y18" s="204" t="s">
        <v>189</v>
      </c>
    </row>
    <row r="19" spans="1:25" s="1" customFormat="1">
      <c r="A19" s="199" t="s">
        <v>140</v>
      </c>
      <c r="B19" s="24">
        <v>31253.8</v>
      </c>
      <c r="C19" s="24">
        <v>13170</v>
      </c>
      <c r="D19" s="24"/>
      <c r="E19" s="24"/>
      <c r="F19" s="24"/>
      <c r="G19" s="24"/>
      <c r="H19" s="24"/>
      <c r="I19" s="24"/>
      <c r="J19" s="24"/>
      <c r="K19" s="24"/>
      <c r="L19" s="24"/>
      <c r="M19" s="200">
        <v>3.7400454148394875</v>
      </c>
      <c r="N19" s="200">
        <v>1.5738240597067654</v>
      </c>
      <c r="O19" s="200"/>
      <c r="P19" s="200"/>
      <c r="Q19" s="200"/>
      <c r="R19" s="200"/>
      <c r="S19" s="200"/>
      <c r="T19" s="200"/>
      <c r="U19" s="200"/>
      <c r="V19" s="200"/>
      <c r="W19" s="200"/>
      <c r="X19" s="203">
        <v>10</v>
      </c>
      <c r="Y19" s="204" t="s">
        <v>189</v>
      </c>
    </row>
    <row r="20" spans="1:25" s="1" customFormat="1">
      <c r="A20" s="199" t="s">
        <v>141</v>
      </c>
      <c r="B20" s="24">
        <v>0</v>
      </c>
      <c r="C20" s="24">
        <v>0</v>
      </c>
      <c r="D20" s="24"/>
      <c r="E20" s="24"/>
      <c r="F20" s="24"/>
      <c r="G20" s="24"/>
      <c r="H20" s="24"/>
      <c r="I20" s="24"/>
      <c r="J20" s="24"/>
      <c r="K20" s="24"/>
      <c r="L20" s="24"/>
      <c r="M20" s="200">
        <v>0</v>
      </c>
      <c r="N20" s="200">
        <v>0</v>
      </c>
      <c r="O20" s="200"/>
      <c r="P20" s="200"/>
      <c r="Q20" s="200"/>
      <c r="R20" s="200"/>
      <c r="S20" s="200"/>
      <c r="T20" s="200"/>
      <c r="U20" s="200"/>
      <c r="V20" s="200"/>
      <c r="W20" s="200"/>
      <c r="X20" s="203">
        <v>10</v>
      </c>
      <c r="Y20" s="204" t="s">
        <v>189</v>
      </c>
    </row>
    <row r="21" spans="1:25" s="1" customFormat="1">
      <c r="A21" s="199" t="s">
        <v>142</v>
      </c>
      <c r="B21" s="24">
        <v>0</v>
      </c>
      <c r="C21" s="24">
        <v>0</v>
      </c>
      <c r="D21" s="24"/>
      <c r="E21" s="24"/>
      <c r="F21" s="24"/>
      <c r="G21" s="24"/>
      <c r="H21" s="24"/>
      <c r="I21" s="24"/>
      <c r="J21" s="24"/>
      <c r="K21" s="24"/>
      <c r="L21" s="24"/>
      <c r="M21" s="200">
        <v>0</v>
      </c>
      <c r="N21" s="200">
        <v>0</v>
      </c>
      <c r="O21" s="200"/>
      <c r="P21" s="200"/>
      <c r="Q21" s="200"/>
      <c r="R21" s="200"/>
      <c r="S21" s="200"/>
      <c r="T21" s="200"/>
      <c r="U21" s="200"/>
      <c r="V21" s="200"/>
      <c r="W21" s="200"/>
      <c r="X21" s="203">
        <v>10</v>
      </c>
      <c r="Y21" s="204" t="s">
        <v>189</v>
      </c>
    </row>
    <row r="22" spans="1:25" s="1" customFormat="1">
      <c r="A22" s="199" t="s">
        <v>143</v>
      </c>
      <c r="B22" s="24">
        <v>0</v>
      </c>
      <c r="C22" s="24">
        <v>0</v>
      </c>
      <c r="D22" s="24"/>
      <c r="E22" s="24"/>
      <c r="F22" s="24"/>
      <c r="G22" s="24"/>
      <c r="H22" s="24"/>
      <c r="I22" s="24"/>
      <c r="J22" s="24"/>
      <c r="K22" s="24"/>
      <c r="L22" s="24"/>
      <c r="M22" s="200">
        <v>0</v>
      </c>
      <c r="N22" s="200">
        <v>0</v>
      </c>
      <c r="O22" s="200"/>
      <c r="P22" s="200"/>
      <c r="Q22" s="200"/>
      <c r="R22" s="200"/>
      <c r="S22" s="200"/>
      <c r="T22" s="200"/>
      <c r="U22" s="200"/>
      <c r="V22" s="200"/>
      <c r="W22" s="200"/>
      <c r="X22" s="203">
        <v>10</v>
      </c>
      <c r="Y22" s="204" t="s">
        <v>189</v>
      </c>
    </row>
    <row r="23" spans="1:25" s="1" customFormat="1">
      <c r="A23" s="199" t="s">
        <v>144</v>
      </c>
      <c r="B23" s="24">
        <v>0</v>
      </c>
      <c r="C23" s="24">
        <v>0</v>
      </c>
      <c r="D23" s="24"/>
      <c r="E23" s="24"/>
      <c r="F23" s="24"/>
      <c r="G23" s="24"/>
      <c r="H23" s="24"/>
      <c r="I23" s="24"/>
      <c r="J23" s="24"/>
      <c r="K23" s="24"/>
      <c r="L23" s="24"/>
      <c r="M23" s="200">
        <v>0</v>
      </c>
      <c r="N23" s="200">
        <v>0</v>
      </c>
      <c r="O23" s="200"/>
      <c r="P23" s="200"/>
      <c r="Q23" s="200"/>
      <c r="R23" s="200"/>
      <c r="S23" s="200"/>
      <c r="T23" s="200"/>
      <c r="U23" s="200"/>
      <c r="V23" s="200"/>
      <c r="W23" s="200"/>
      <c r="X23" s="203">
        <v>10</v>
      </c>
      <c r="Y23" s="204" t="s">
        <v>189</v>
      </c>
    </row>
    <row r="24" spans="1:25" s="1" customFormat="1">
      <c r="A24" s="199" t="s">
        <v>145</v>
      </c>
      <c r="B24" s="24">
        <v>0</v>
      </c>
      <c r="C24" s="24">
        <v>0</v>
      </c>
      <c r="D24" s="24"/>
      <c r="E24" s="24"/>
      <c r="F24" s="24"/>
      <c r="G24" s="24"/>
      <c r="H24" s="24"/>
      <c r="I24" s="24"/>
      <c r="J24" s="24"/>
      <c r="K24" s="24"/>
      <c r="L24" s="24"/>
      <c r="M24" s="200">
        <v>0</v>
      </c>
      <c r="N24" s="200">
        <v>0</v>
      </c>
      <c r="O24" s="200"/>
      <c r="P24" s="200"/>
      <c r="Q24" s="200"/>
      <c r="R24" s="200"/>
      <c r="S24" s="200"/>
      <c r="T24" s="200"/>
      <c r="U24" s="200"/>
      <c r="V24" s="200"/>
      <c r="W24" s="200"/>
      <c r="X24" s="203">
        <v>25</v>
      </c>
      <c r="Y24" s="204" t="s">
        <v>189</v>
      </c>
    </row>
    <row r="25" spans="1:25" s="1" customFormat="1">
      <c r="A25" s="199" t="s">
        <v>146</v>
      </c>
      <c r="B25" s="24">
        <v>0</v>
      </c>
      <c r="C25" s="24">
        <v>0</v>
      </c>
      <c r="D25" s="24"/>
      <c r="E25" s="24"/>
      <c r="F25" s="24"/>
      <c r="G25" s="24"/>
      <c r="H25" s="24"/>
      <c r="I25" s="24"/>
      <c r="J25" s="24"/>
      <c r="K25" s="24"/>
      <c r="L25" s="24"/>
      <c r="M25" s="200">
        <v>0</v>
      </c>
      <c r="N25" s="200">
        <v>0</v>
      </c>
      <c r="O25" s="200"/>
      <c r="P25" s="200"/>
      <c r="Q25" s="200"/>
      <c r="R25" s="200"/>
      <c r="S25" s="200"/>
      <c r="T25" s="200"/>
      <c r="U25" s="200"/>
      <c r="V25" s="200"/>
      <c r="W25" s="200"/>
      <c r="X25" s="203">
        <v>25</v>
      </c>
      <c r="Y25" s="204" t="s">
        <v>189</v>
      </c>
    </row>
    <row r="26" spans="1:25" s="1" customFormat="1">
      <c r="A26" s="199" t="s">
        <v>147</v>
      </c>
      <c r="B26" s="24">
        <v>0</v>
      </c>
      <c r="C26" s="24">
        <v>0</v>
      </c>
      <c r="D26" s="24"/>
      <c r="E26" s="24"/>
      <c r="F26" s="24"/>
      <c r="G26" s="24"/>
      <c r="H26" s="24"/>
      <c r="I26" s="24"/>
      <c r="J26" s="24"/>
      <c r="K26" s="24"/>
      <c r="L26" s="24"/>
      <c r="M26" s="200">
        <v>0</v>
      </c>
      <c r="N26" s="200">
        <v>0</v>
      </c>
      <c r="O26" s="200"/>
      <c r="P26" s="200"/>
      <c r="Q26" s="200"/>
      <c r="R26" s="200"/>
      <c r="S26" s="200"/>
      <c r="T26" s="200"/>
      <c r="U26" s="200"/>
      <c r="V26" s="200"/>
      <c r="W26" s="200"/>
      <c r="X26" s="203">
        <v>25</v>
      </c>
      <c r="Y26" s="204" t="s">
        <v>189</v>
      </c>
    </row>
    <row r="27" spans="1:25" s="1" customFormat="1">
      <c r="A27" s="199" t="s">
        <v>0</v>
      </c>
      <c r="B27" s="24">
        <v>746320.82755000005</v>
      </c>
      <c r="C27" s="24">
        <v>559923.04999999981</v>
      </c>
      <c r="D27" s="24"/>
      <c r="E27" s="24"/>
      <c r="F27" s="24"/>
      <c r="G27" s="24"/>
      <c r="H27" s="24"/>
      <c r="I27" s="24"/>
      <c r="J27" s="24"/>
      <c r="K27" s="24"/>
      <c r="L27" s="24"/>
      <c r="M27" s="200">
        <v>43.779377176258969</v>
      </c>
      <c r="N27" s="200">
        <v>25.824834482142844</v>
      </c>
      <c r="O27" s="200"/>
      <c r="P27" s="200"/>
      <c r="Q27" s="200"/>
      <c r="R27" s="200"/>
      <c r="S27" s="200"/>
      <c r="T27" s="200"/>
      <c r="U27" s="200"/>
      <c r="V27" s="200"/>
      <c r="W27" s="200"/>
      <c r="X27" s="203">
        <f>VLOOKUP(A27,Products!$A$27:$F$88,6,FALSE)</f>
        <v>40</v>
      </c>
      <c r="Y27" s="204" t="s">
        <v>189</v>
      </c>
    </row>
    <row r="28" spans="1:25" s="1" customFormat="1">
      <c r="A28" s="199" t="s">
        <v>148</v>
      </c>
      <c r="B28" s="24">
        <v>0</v>
      </c>
      <c r="C28" s="24">
        <v>0</v>
      </c>
      <c r="D28" s="24"/>
      <c r="E28" s="24"/>
      <c r="F28" s="24"/>
      <c r="G28" s="24"/>
      <c r="H28" s="24"/>
      <c r="I28" s="24"/>
      <c r="J28" s="24"/>
      <c r="K28" s="24"/>
      <c r="L28" s="24"/>
      <c r="M28" s="200">
        <v>0</v>
      </c>
      <c r="N28" s="200">
        <v>0</v>
      </c>
      <c r="O28" s="200"/>
      <c r="P28" s="200"/>
      <c r="Q28" s="200"/>
      <c r="R28" s="200"/>
      <c r="S28" s="200"/>
      <c r="T28" s="200"/>
      <c r="U28" s="200"/>
      <c r="V28" s="200"/>
      <c r="W28" s="200"/>
      <c r="X28" s="203">
        <f>VLOOKUP(A28,Products!$A$27:$F$88,6,FALSE)</f>
        <v>40</v>
      </c>
      <c r="Y28" s="204" t="s">
        <v>189</v>
      </c>
    </row>
    <row r="29" spans="1:25" s="1" customFormat="1">
      <c r="A29" s="199" t="s">
        <v>1</v>
      </c>
      <c r="B29" s="24">
        <v>417406.94999999995</v>
      </c>
      <c r="C29" s="24">
        <v>249571.89999999997</v>
      </c>
      <c r="D29" s="24"/>
      <c r="E29" s="24"/>
      <c r="F29" s="24"/>
      <c r="G29" s="24"/>
      <c r="H29" s="24"/>
      <c r="I29" s="24"/>
      <c r="J29" s="24"/>
      <c r="K29" s="24"/>
      <c r="L29" s="24"/>
      <c r="M29" s="200">
        <v>26.651817992802918</v>
      </c>
      <c r="N29" s="200">
        <v>15.485078149999994</v>
      </c>
      <c r="O29" s="200"/>
      <c r="P29" s="200"/>
      <c r="Q29" s="200"/>
      <c r="R29" s="200"/>
      <c r="S29" s="200"/>
      <c r="T29" s="200"/>
      <c r="U29" s="200"/>
      <c r="V29" s="200"/>
      <c r="W29" s="200"/>
      <c r="X29" s="203">
        <f>VLOOKUP(A29,Products!$A$27:$F$88,6,FALSE)</f>
        <v>40</v>
      </c>
      <c r="Y29" s="204" t="s">
        <v>189</v>
      </c>
    </row>
    <row r="30" spans="1:25" s="1" customFormat="1">
      <c r="A30" s="199" t="s">
        <v>149</v>
      </c>
      <c r="B30" s="24">
        <v>502708</v>
      </c>
      <c r="C30" s="24">
        <v>496500</v>
      </c>
      <c r="D30" s="24"/>
      <c r="E30" s="24"/>
      <c r="F30" s="24"/>
      <c r="G30" s="24"/>
      <c r="H30" s="24"/>
      <c r="I30" s="24"/>
      <c r="J30" s="24"/>
      <c r="K30" s="24"/>
      <c r="L30" s="24"/>
      <c r="M30" s="200">
        <v>126.55714999999999</v>
      </c>
      <c r="N30" s="200">
        <v>113.74785699999998</v>
      </c>
      <c r="O30" s="200"/>
      <c r="P30" s="200"/>
      <c r="Q30" s="200"/>
      <c r="R30" s="200"/>
      <c r="S30" s="200"/>
      <c r="T30" s="200"/>
      <c r="U30" s="200"/>
      <c r="V30" s="200"/>
      <c r="W30" s="200"/>
      <c r="X30" s="203">
        <f>VLOOKUP(A30,Products!$A$27:$F$88,6,FALSE)</f>
        <v>40</v>
      </c>
      <c r="Y30" s="204" t="s">
        <v>189</v>
      </c>
    </row>
    <row r="31" spans="1:25" s="1" customFormat="1">
      <c r="A31" s="199" t="s">
        <v>150</v>
      </c>
      <c r="B31" s="24">
        <v>0</v>
      </c>
      <c r="C31" s="24">
        <v>0</v>
      </c>
      <c r="D31" s="24"/>
      <c r="E31" s="24"/>
      <c r="F31" s="24"/>
      <c r="G31" s="24"/>
      <c r="H31" s="24"/>
      <c r="I31" s="24"/>
      <c r="J31" s="24"/>
      <c r="K31" s="24"/>
      <c r="L31" s="24"/>
      <c r="M31" s="200">
        <v>0</v>
      </c>
      <c r="N31" s="200">
        <v>0</v>
      </c>
      <c r="O31" s="200"/>
      <c r="P31" s="200"/>
      <c r="Q31" s="200"/>
      <c r="R31" s="200"/>
      <c r="S31" s="200"/>
      <c r="T31" s="200"/>
      <c r="U31" s="200"/>
      <c r="V31" s="200"/>
      <c r="W31" s="200"/>
      <c r="X31" s="203">
        <f>VLOOKUP(A31,Products!$A$27:$F$88,6,FALSE)</f>
        <v>40</v>
      </c>
      <c r="Y31" s="204" t="s">
        <v>189</v>
      </c>
    </row>
    <row r="32" spans="1:25" s="1" customFormat="1">
      <c r="A32" s="199" t="s">
        <v>2</v>
      </c>
      <c r="B32" s="24">
        <v>271820.99999999994</v>
      </c>
      <c r="C32" s="24">
        <v>430790</v>
      </c>
      <c r="D32" s="24"/>
      <c r="E32" s="24"/>
      <c r="F32" s="24"/>
      <c r="G32" s="24"/>
      <c r="H32" s="24"/>
      <c r="I32" s="24"/>
      <c r="J32" s="24"/>
      <c r="K32" s="24"/>
      <c r="L32" s="24"/>
      <c r="M32" s="200">
        <v>82.548280259999984</v>
      </c>
      <c r="N32" s="200">
        <v>109.17574588588329</v>
      </c>
      <c r="O32" s="200"/>
      <c r="P32" s="200"/>
      <c r="Q32" s="200"/>
      <c r="R32" s="200"/>
      <c r="S32" s="200"/>
      <c r="T32" s="200"/>
      <c r="U32" s="200"/>
      <c r="V32" s="200"/>
      <c r="W32" s="200"/>
      <c r="X32" s="203">
        <f>VLOOKUP(A32,Products!$A$27:$F$88,6,FALSE)</f>
        <v>40</v>
      </c>
      <c r="Y32" s="204" t="s">
        <v>189</v>
      </c>
    </row>
    <row r="33" spans="1:25" s="1" customFormat="1">
      <c r="A33" s="199" t="s">
        <v>151</v>
      </c>
      <c r="B33" s="24">
        <v>0</v>
      </c>
      <c r="C33" s="24">
        <v>0</v>
      </c>
      <c r="D33" s="24"/>
      <c r="E33" s="24"/>
      <c r="F33" s="24"/>
      <c r="G33" s="24"/>
      <c r="H33" s="24"/>
      <c r="I33" s="24"/>
      <c r="J33" s="24"/>
      <c r="K33" s="24"/>
      <c r="L33" s="24"/>
      <c r="M33" s="200">
        <v>0</v>
      </c>
      <c r="N33" s="200">
        <v>0</v>
      </c>
      <c r="O33" s="200"/>
      <c r="P33" s="200"/>
      <c r="Q33" s="200"/>
      <c r="R33" s="200"/>
      <c r="S33" s="200"/>
      <c r="T33" s="200"/>
      <c r="U33" s="200"/>
      <c r="V33" s="200"/>
      <c r="W33" s="200"/>
      <c r="X33" s="203">
        <f>VLOOKUP(A33,Products!$A$27:$F$88,6,FALSE)</f>
        <v>40</v>
      </c>
      <c r="Y33" s="204" t="s">
        <v>189</v>
      </c>
    </row>
    <row r="34" spans="1:25" s="1" customFormat="1">
      <c r="A34" s="199" t="s">
        <v>152</v>
      </c>
      <c r="B34" s="24">
        <v>215469.6</v>
      </c>
      <c r="C34" s="24">
        <v>276052.8</v>
      </c>
      <c r="D34" s="24"/>
      <c r="E34" s="24"/>
      <c r="F34" s="24"/>
      <c r="G34" s="24"/>
      <c r="H34" s="24"/>
      <c r="I34" s="24"/>
      <c r="J34" s="24"/>
      <c r="K34" s="24"/>
      <c r="L34" s="24"/>
      <c r="M34" s="200">
        <v>77.950643583999977</v>
      </c>
      <c r="N34" s="200">
        <v>68.545686628240716</v>
      </c>
      <c r="O34" s="200"/>
      <c r="P34" s="200"/>
      <c r="Q34" s="200"/>
      <c r="R34" s="200"/>
      <c r="S34" s="200"/>
      <c r="T34" s="200"/>
      <c r="U34" s="200"/>
      <c r="V34" s="200"/>
      <c r="W34" s="200"/>
      <c r="X34" s="203">
        <f>VLOOKUP(A34,Products!$A$27:$F$88,6,FALSE)</f>
        <v>40</v>
      </c>
      <c r="Y34" s="204" t="s">
        <v>189</v>
      </c>
    </row>
    <row r="35" spans="1:25" s="1" customFormat="1">
      <c r="A35" s="199" t="s">
        <v>153</v>
      </c>
      <c r="B35" s="24">
        <v>2056</v>
      </c>
      <c r="C35" s="24">
        <v>1118.75</v>
      </c>
      <c r="D35" s="24"/>
      <c r="E35" s="24"/>
      <c r="F35" s="24"/>
      <c r="G35" s="24"/>
      <c r="H35" s="24"/>
      <c r="I35" s="24"/>
      <c r="J35" s="24"/>
      <c r="K35" s="24"/>
      <c r="L35" s="24"/>
      <c r="M35" s="200">
        <v>2.5803844999999987</v>
      </c>
      <c r="N35" s="200">
        <v>1.000493250000001</v>
      </c>
      <c r="O35" s="200"/>
      <c r="P35" s="200"/>
      <c r="Q35" s="200"/>
      <c r="R35" s="200"/>
      <c r="S35" s="200"/>
      <c r="T35" s="200"/>
      <c r="U35" s="200"/>
      <c r="V35" s="200"/>
      <c r="W35" s="200"/>
      <c r="X35" s="203">
        <f>VLOOKUP(A35,Products!$A$27:$F$88,6,FALSE)</f>
        <v>40</v>
      </c>
      <c r="Y35" s="204" t="s">
        <v>189</v>
      </c>
    </row>
    <row r="36" spans="1:25" s="1" customFormat="1">
      <c r="A36" s="199" t="s">
        <v>154</v>
      </c>
      <c r="B36" s="24">
        <v>0</v>
      </c>
      <c r="C36" s="24">
        <v>0</v>
      </c>
      <c r="D36" s="24"/>
      <c r="E36" s="24"/>
      <c r="F36" s="24"/>
      <c r="G36" s="24"/>
      <c r="H36" s="24"/>
      <c r="I36" s="24"/>
      <c r="J36" s="24"/>
      <c r="K36" s="24"/>
      <c r="L36" s="24"/>
      <c r="M36" s="200">
        <v>0</v>
      </c>
      <c r="N36" s="200">
        <v>0</v>
      </c>
      <c r="O36" s="200"/>
      <c r="P36" s="200"/>
      <c r="Q36" s="200"/>
      <c r="R36" s="200"/>
      <c r="S36" s="200"/>
      <c r="T36" s="200"/>
      <c r="U36" s="200"/>
      <c r="V36" s="200"/>
      <c r="W36" s="200"/>
      <c r="X36" s="203">
        <f>VLOOKUP(A36,Products!$A$27:$F$88,6,FALSE)</f>
        <v>50</v>
      </c>
      <c r="Y36" s="204" t="s">
        <v>189</v>
      </c>
    </row>
    <row r="37" spans="1:25">
      <c r="A37" s="199" t="s">
        <v>155</v>
      </c>
      <c r="B37" s="24">
        <v>0</v>
      </c>
      <c r="C37" s="24">
        <v>0</v>
      </c>
      <c r="D37" s="24"/>
      <c r="E37" s="24"/>
      <c r="F37" s="24"/>
      <c r="G37" s="24"/>
      <c r="H37" s="24"/>
      <c r="I37" s="24"/>
      <c r="J37" s="24"/>
      <c r="K37" s="24"/>
      <c r="L37" s="24"/>
      <c r="M37" s="200">
        <v>0</v>
      </c>
      <c r="N37" s="200">
        <v>0</v>
      </c>
      <c r="O37" s="200"/>
      <c r="P37" s="200"/>
      <c r="Q37" s="200"/>
      <c r="R37" s="200"/>
      <c r="S37" s="200"/>
      <c r="T37" s="200"/>
      <c r="U37" s="200"/>
      <c r="V37" s="200"/>
      <c r="W37" s="200"/>
      <c r="X37" s="203">
        <f>VLOOKUP(A37,Products!$A$27:$F$88,6,FALSE)</f>
        <v>50</v>
      </c>
      <c r="Y37" s="204" t="s">
        <v>189</v>
      </c>
    </row>
    <row r="38" spans="1:25">
      <c r="A38" s="199" t="s">
        <v>156</v>
      </c>
      <c r="B38" s="24">
        <v>0</v>
      </c>
      <c r="C38" s="24">
        <v>0</v>
      </c>
      <c r="D38" s="24"/>
      <c r="E38" s="24"/>
      <c r="F38" s="24"/>
      <c r="G38" s="24"/>
      <c r="H38" s="24"/>
      <c r="I38" s="24"/>
      <c r="J38" s="24"/>
      <c r="K38" s="24"/>
      <c r="L38" s="24"/>
      <c r="M38" s="200">
        <v>0</v>
      </c>
      <c r="N38" s="200">
        <v>0</v>
      </c>
      <c r="O38" s="200"/>
      <c r="P38" s="200"/>
      <c r="Q38" s="200"/>
      <c r="R38" s="200"/>
      <c r="S38" s="200"/>
      <c r="T38" s="200"/>
      <c r="U38" s="200"/>
      <c r="V38" s="200"/>
      <c r="W38" s="200"/>
      <c r="X38" s="203">
        <f>VLOOKUP(A38,Products!$A$27:$F$88,6,FALSE)</f>
        <v>50</v>
      </c>
      <c r="Y38" s="204" t="s">
        <v>189</v>
      </c>
    </row>
    <row r="39" spans="1:25">
      <c r="A39" s="199" t="s">
        <v>157</v>
      </c>
      <c r="B39" s="24">
        <v>0</v>
      </c>
      <c r="C39" s="24">
        <v>0</v>
      </c>
      <c r="D39" s="24"/>
      <c r="E39" s="24"/>
      <c r="F39" s="24"/>
      <c r="G39" s="24"/>
      <c r="H39" s="24"/>
      <c r="I39" s="24"/>
      <c r="J39" s="24"/>
      <c r="K39" s="24"/>
      <c r="L39" s="24"/>
      <c r="M39" s="200">
        <v>0</v>
      </c>
      <c r="N39" s="200">
        <v>0</v>
      </c>
      <c r="O39" s="200"/>
      <c r="P39" s="200"/>
      <c r="Q39" s="200"/>
      <c r="R39" s="200"/>
      <c r="S39" s="200"/>
      <c r="T39" s="200"/>
      <c r="U39" s="200"/>
      <c r="V39" s="200"/>
      <c r="W39" s="200"/>
      <c r="X39" s="203">
        <f>VLOOKUP(A39,Products!$A$27:$F$88,6,FALSE)</f>
        <v>50</v>
      </c>
      <c r="Y39" s="204" t="s">
        <v>189</v>
      </c>
    </row>
    <row r="40" spans="1:25">
      <c r="A40" s="199" t="s">
        <v>158</v>
      </c>
      <c r="B40" s="24">
        <v>0</v>
      </c>
      <c r="C40" s="24">
        <v>0</v>
      </c>
      <c r="D40" s="24"/>
      <c r="E40" s="24"/>
      <c r="F40" s="24"/>
      <c r="G40" s="24"/>
      <c r="H40" s="24"/>
      <c r="I40" s="24"/>
      <c r="J40" s="24"/>
      <c r="K40" s="24"/>
      <c r="L40" s="24"/>
      <c r="M40" s="200">
        <v>0</v>
      </c>
      <c r="N40" s="200">
        <v>0</v>
      </c>
      <c r="O40" s="200"/>
      <c r="P40" s="200"/>
      <c r="Q40" s="200"/>
      <c r="R40" s="200"/>
      <c r="S40" s="200"/>
      <c r="T40" s="200"/>
      <c r="U40" s="200"/>
      <c r="V40" s="200"/>
      <c r="W40" s="200"/>
      <c r="X40" s="203">
        <f>VLOOKUP(A40,Products!$A$27:$F$88,6,FALSE)</f>
        <v>50</v>
      </c>
      <c r="Y40" s="204" t="s">
        <v>189</v>
      </c>
    </row>
    <row r="41" spans="1:25">
      <c r="A41" s="199" t="s">
        <v>159</v>
      </c>
      <c r="B41" s="24">
        <v>0</v>
      </c>
      <c r="C41" s="24">
        <v>0</v>
      </c>
      <c r="D41" s="24"/>
      <c r="E41" s="24"/>
      <c r="F41" s="24"/>
      <c r="G41" s="24"/>
      <c r="H41" s="24"/>
      <c r="I41" s="24"/>
      <c r="J41" s="24"/>
      <c r="K41" s="24"/>
      <c r="L41" s="24"/>
      <c r="M41" s="200">
        <v>0</v>
      </c>
      <c r="N41" s="200">
        <v>0</v>
      </c>
      <c r="O41" s="200"/>
      <c r="P41" s="200"/>
      <c r="Q41" s="200"/>
      <c r="R41" s="200"/>
      <c r="S41" s="200"/>
      <c r="T41" s="200"/>
      <c r="U41" s="200"/>
      <c r="V41" s="200"/>
      <c r="W41" s="200"/>
      <c r="X41" s="203">
        <f>VLOOKUP(A41,Products!$A$27:$F$88,6,FALSE)</f>
        <v>100</v>
      </c>
      <c r="Y41" s="204" t="s">
        <v>189</v>
      </c>
    </row>
    <row r="42" spans="1:25">
      <c r="A42" s="199" t="s">
        <v>160</v>
      </c>
      <c r="B42" s="24">
        <v>0</v>
      </c>
      <c r="C42" s="24">
        <v>0</v>
      </c>
      <c r="D42" s="24"/>
      <c r="E42" s="24"/>
      <c r="F42" s="24"/>
      <c r="G42" s="24"/>
      <c r="H42" s="24"/>
      <c r="I42" s="24"/>
      <c r="J42" s="24"/>
      <c r="K42" s="24"/>
      <c r="L42" s="24"/>
      <c r="M42" s="200">
        <v>0</v>
      </c>
      <c r="N42" s="200">
        <v>0</v>
      </c>
      <c r="O42" s="200"/>
      <c r="P42" s="200"/>
      <c r="Q42" s="200"/>
      <c r="R42" s="200"/>
      <c r="S42" s="200"/>
      <c r="T42" s="200"/>
      <c r="U42" s="200"/>
      <c r="V42" s="200"/>
      <c r="W42" s="200"/>
      <c r="X42" s="203">
        <f>VLOOKUP(A42,Products!$A$27:$F$88,6,FALSE)</f>
        <v>100</v>
      </c>
      <c r="Y42" s="204" t="s">
        <v>189</v>
      </c>
    </row>
    <row r="43" spans="1:25">
      <c r="A43" s="199" t="s">
        <v>3</v>
      </c>
      <c r="B43" s="24">
        <v>1724235.3</v>
      </c>
      <c r="C43" s="24">
        <v>1741119.6</v>
      </c>
      <c r="D43" s="24"/>
      <c r="E43" s="24"/>
      <c r="F43" s="24"/>
      <c r="G43" s="24"/>
      <c r="H43" s="24"/>
      <c r="I43" s="24"/>
      <c r="J43" s="24"/>
      <c r="K43" s="24"/>
      <c r="L43" s="24"/>
      <c r="M43" s="200">
        <v>195.78145218020461</v>
      </c>
      <c r="N43" s="200">
        <v>147.97883641142857</v>
      </c>
      <c r="O43" s="200"/>
      <c r="P43" s="200"/>
      <c r="Q43" s="200"/>
      <c r="R43" s="200"/>
      <c r="S43" s="200"/>
      <c r="T43" s="200"/>
      <c r="U43" s="200"/>
      <c r="V43" s="200"/>
      <c r="W43" s="200"/>
      <c r="X43" s="203">
        <f>VLOOKUP(A43,Products!$A$27:$F$88,6,FALSE)</f>
        <v>100</v>
      </c>
      <c r="Y43" s="204" t="s">
        <v>189</v>
      </c>
    </row>
    <row r="44" spans="1:25">
      <c r="A44" s="199" t="s">
        <v>161</v>
      </c>
      <c r="B44" s="24">
        <v>0</v>
      </c>
      <c r="C44" s="24">
        <v>5000</v>
      </c>
      <c r="D44" s="24"/>
      <c r="E44" s="24"/>
      <c r="F44" s="24"/>
      <c r="G44" s="24"/>
      <c r="H44" s="24"/>
      <c r="I44" s="24"/>
      <c r="J44" s="24"/>
      <c r="K44" s="24"/>
      <c r="L44" s="24"/>
      <c r="M44" s="200">
        <v>0</v>
      </c>
      <c r="N44" s="200">
        <v>1.2</v>
      </c>
      <c r="O44" s="200"/>
      <c r="P44" s="200"/>
      <c r="Q44" s="200"/>
      <c r="R44" s="200"/>
      <c r="S44" s="200"/>
      <c r="T44" s="200"/>
      <c r="U44" s="200"/>
      <c r="V44" s="200"/>
      <c r="W44" s="200"/>
      <c r="X44" s="203">
        <f>VLOOKUP(A44,Products!$A$27:$F$88,6,FALSE)</f>
        <v>100</v>
      </c>
      <c r="Y44" s="204" t="s">
        <v>189</v>
      </c>
    </row>
    <row r="45" spans="1:25">
      <c r="A45" s="199" t="s">
        <v>162</v>
      </c>
      <c r="B45" s="24">
        <v>0</v>
      </c>
      <c r="C45" s="24">
        <v>0</v>
      </c>
      <c r="D45" s="24"/>
      <c r="E45" s="24"/>
      <c r="F45" s="24"/>
      <c r="G45" s="24"/>
      <c r="H45" s="24"/>
      <c r="I45" s="24"/>
      <c r="J45" s="24"/>
      <c r="K45" s="24"/>
      <c r="L45" s="24"/>
      <c r="M45" s="200">
        <v>0</v>
      </c>
      <c r="N45" s="200">
        <v>0</v>
      </c>
      <c r="O45" s="200"/>
      <c r="P45" s="200"/>
      <c r="Q45" s="200"/>
      <c r="R45" s="200"/>
      <c r="S45" s="200"/>
      <c r="T45" s="200"/>
      <c r="U45" s="200"/>
      <c r="V45" s="200"/>
      <c r="W45" s="200"/>
      <c r="X45" s="203">
        <f>VLOOKUP(A45,Products!$A$27:$F$88,6,FALSE)</f>
        <v>100</v>
      </c>
      <c r="Y45" s="204" t="s">
        <v>189</v>
      </c>
    </row>
    <row r="46" spans="1:25">
      <c r="A46" s="199" t="s">
        <v>4</v>
      </c>
      <c r="B46" s="24">
        <v>9000</v>
      </c>
      <c r="C46" s="24">
        <v>17700</v>
      </c>
      <c r="D46" s="24"/>
      <c r="E46" s="24"/>
      <c r="F46" s="24"/>
      <c r="G46" s="24"/>
      <c r="H46" s="24"/>
      <c r="I46" s="24"/>
      <c r="J46" s="24"/>
      <c r="K46" s="24"/>
      <c r="L46" s="24"/>
      <c r="M46" s="200">
        <v>1.53</v>
      </c>
      <c r="N46" s="200">
        <v>2.2124999999999999</v>
      </c>
      <c r="O46" s="200"/>
      <c r="P46" s="200"/>
      <c r="Q46" s="200"/>
      <c r="R46" s="200"/>
      <c r="S46" s="200"/>
      <c r="T46" s="200"/>
      <c r="U46" s="200"/>
      <c r="V46" s="200"/>
      <c r="W46" s="200"/>
      <c r="X46" s="203">
        <f>VLOOKUP(A46,Products!$A$27:$F$88,6,FALSE)</f>
        <v>100</v>
      </c>
      <c r="Y46" s="204" t="s">
        <v>189</v>
      </c>
    </row>
    <row r="47" spans="1:25">
      <c r="A47" s="199" t="s">
        <v>24</v>
      </c>
      <c r="B47" s="24">
        <v>514311</v>
      </c>
      <c r="C47" s="24">
        <v>829300</v>
      </c>
      <c r="D47" s="24"/>
      <c r="E47" s="24"/>
      <c r="F47" s="24"/>
      <c r="G47" s="24"/>
      <c r="H47" s="24"/>
      <c r="I47" s="24"/>
      <c r="J47" s="24"/>
      <c r="K47" s="24"/>
      <c r="L47" s="24"/>
      <c r="M47" s="200">
        <v>96.70092799999999</v>
      </c>
      <c r="N47" s="200">
        <v>132.69237279198524</v>
      </c>
      <c r="O47" s="200"/>
      <c r="P47" s="200"/>
      <c r="Q47" s="200"/>
      <c r="R47" s="200"/>
      <c r="S47" s="200"/>
      <c r="T47" s="200"/>
      <c r="U47" s="200"/>
      <c r="V47" s="200"/>
      <c r="W47" s="200"/>
      <c r="X47" s="203">
        <f>VLOOKUP(A47,Products!$A$27:$F$88,6,FALSE)</f>
        <v>100</v>
      </c>
      <c r="Y47" s="204" t="s">
        <v>189</v>
      </c>
    </row>
    <row r="48" spans="1:25">
      <c r="A48" s="199" t="s">
        <v>25</v>
      </c>
      <c r="B48" s="24">
        <v>0</v>
      </c>
      <c r="C48" s="24">
        <v>0</v>
      </c>
      <c r="D48" s="24"/>
      <c r="E48" s="24"/>
      <c r="F48" s="24"/>
      <c r="G48" s="24"/>
      <c r="H48" s="24"/>
      <c r="I48" s="24"/>
      <c r="J48" s="24"/>
      <c r="K48" s="24"/>
      <c r="L48" s="24"/>
      <c r="M48" s="200">
        <v>0</v>
      </c>
      <c r="N48" s="200">
        <v>0</v>
      </c>
      <c r="O48" s="200"/>
      <c r="P48" s="200"/>
      <c r="Q48" s="200"/>
      <c r="R48" s="200"/>
      <c r="S48" s="200"/>
      <c r="T48" s="200"/>
      <c r="U48" s="200"/>
      <c r="V48" s="200"/>
      <c r="W48" s="200"/>
      <c r="X48" s="203">
        <f>VLOOKUP(A48,Products!$A$27:$F$88,6,FALSE)</f>
        <v>100</v>
      </c>
      <c r="Y48" s="204" t="s">
        <v>189</v>
      </c>
    </row>
    <row r="49" spans="1:25">
      <c r="A49" s="199" t="s">
        <v>21</v>
      </c>
      <c r="B49" s="24">
        <v>1100000</v>
      </c>
      <c r="C49" s="24">
        <v>1700000</v>
      </c>
      <c r="D49" s="24"/>
      <c r="E49" s="24"/>
      <c r="F49" s="24"/>
      <c r="G49" s="24"/>
      <c r="H49" s="24"/>
      <c r="I49" s="24"/>
      <c r="J49" s="24"/>
      <c r="K49" s="24"/>
      <c r="L49" s="24"/>
      <c r="M49" s="200">
        <v>308</v>
      </c>
      <c r="N49" s="200">
        <v>306</v>
      </c>
      <c r="O49" s="200"/>
      <c r="P49" s="200"/>
      <c r="Q49" s="200"/>
      <c r="R49" s="200"/>
      <c r="S49" s="200"/>
      <c r="T49" s="200"/>
      <c r="U49" s="200"/>
      <c r="V49" s="200"/>
      <c r="W49" s="200"/>
      <c r="X49" s="203">
        <f>VLOOKUP(A49,Products!$A$27:$F$88,6,FALSE)</f>
        <v>100</v>
      </c>
      <c r="Y49" s="204" t="s">
        <v>189</v>
      </c>
    </row>
    <row r="50" spans="1:25">
      <c r="A50" s="199" t="s">
        <v>5</v>
      </c>
      <c r="B50" s="24">
        <v>1866292.6190476189</v>
      </c>
      <c r="C50" s="24">
        <v>2392959</v>
      </c>
      <c r="D50" s="24"/>
      <c r="E50" s="24"/>
      <c r="F50" s="24"/>
      <c r="G50" s="24"/>
      <c r="H50" s="24"/>
      <c r="I50" s="24"/>
      <c r="J50" s="24"/>
      <c r="K50" s="24"/>
      <c r="L50" s="24"/>
      <c r="M50" s="200">
        <v>914.48338333333322</v>
      </c>
      <c r="N50" s="200">
        <v>574.31016</v>
      </c>
      <c r="O50" s="200"/>
      <c r="P50" s="200"/>
      <c r="Q50" s="200"/>
      <c r="R50" s="200"/>
      <c r="S50" s="200"/>
      <c r="T50" s="200"/>
      <c r="U50" s="200"/>
      <c r="V50" s="200"/>
      <c r="W50" s="200"/>
      <c r="X50" s="203">
        <f>VLOOKUP(A50,Products!$A$27:$F$88,6,FALSE)</f>
        <v>100</v>
      </c>
      <c r="Y50" s="204" t="s">
        <v>189</v>
      </c>
    </row>
    <row r="51" spans="1:25">
      <c r="A51" s="199" t="s">
        <v>26</v>
      </c>
      <c r="B51" s="24">
        <v>3000</v>
      </c>
      <c r="C51" s="24">
        <v>23828.85</v>
      </c>
      <c r="D51" s="24"/>
      <c r="E51" s="24"/>
      <c r="F51" s="24"/>
      <c r="G51" s="24"/>
      <c r="H51" s="24"/>
      <c r="I51" s="24"/>
      <c r="J51" s="24"/>
      <c r="K51" s="24"/>
      <c r="L51" s="24"/>
      <c r="M51" s="200">
        <v>1.2</v>
      </c>
      <c r="N51" s="200">
        <v>4.9087430999999997</v>
      </c>
      <c r="O51" s="200"/>
      <c r="P51" s="200"/>
      <c r="Q51" s="200"/>
      <c r="R51" s="200"/>
      <c r="S51" s="200"/>
      <c r="T51" s="200"/>
      <c r="U51" s="200"/>
      <c r="V51" s="200"/>
      <c r="W51" s="200"/>
      <c r="X51" s="203">
        <f>VLOOKUP(A51,Products!$A$27:$F$88,6,FALSE)</f>
        <v>100</v>
      </c>
      <c r="Y51" s="204" t="s">
        <v>189</v>
      </c>
    </row>
    <row r="52" spans="1:25">
      <c r="A52" s="199" t="s">
        <v>163</v>
      </c>
      <c r="B52" s="24">
        <v>0</v>
      </c>
      <c r="C52" s="24">
        <v>0</v>
      </c>
      <c r="D52" s="24"/>
      <c r="E52" s="24"/>
      <c r="F52" s="24"/>
      <c r="G52" s="24"/>
      <c r="H52" s="24"/>
      <c r="I52" s="24"/>
      <c r="J52" s="24"/>
      <c r="K52" s="24"/>
      <c r="L52" s="24"/>
      <c r="M52" s="200">
        <v>0</v>
      </c>
      <c r="N52" s="200">
        <v>0</v>
      </c>
      <c r="O52" s="200"/>
      <c r="P52" s="200"/>
      <c r="Q52" s="200"/>
      <c r="R52" s="200"/>
      <c r="S52" s="200"/>
      <c r="T52" s="200"/>
      <c r="U52" s="200"/>
      <c r="V52" s="200"/>
      <c r="W52" s="200"/>
      <c r="X52" s="203">
        <f>VLOOKUP(A52,Products!$A$27:$F$88,6,FALSE)</f>
        <v>100</v>
      </c>
      <c r="Y52" s="204" t="s">
        <v>189</v>
      </c>
    </row>
    <row r="53" spans="1:25">
      <c r="A53" s="199" t="s">
        <v>164</v>
      </c>
      <c r="B53" s="24">
        <v>0</v>
      </c>
      <c r="C53" s="24">
        <v>0</v>
      </c>
      <c r="D53" s="24"/>
      <c r="E53" s="24"/>
      <c r="F53" s="24"/>
      <c r="G53" s="24"/>
      <c r="H53" s="24"/>
      <c r="I53" s="24"/>
      <c r="J53" s="24"/>
      <c r="K53" s="24"/>
      <c r="L53" s="24"/>
      <c r="M53" s="200">
        <v>0</v>
      </c>
      <c r="N53" s="200">
        <v>0</v>
      </c>
      <c r="O53" s="200"/>
      <c r="P53" s="200"/>
      <c r="Q53" s="200"/>
      <c r="R53" s="200"/>
      <c r="S53" s="200"/>
      <c r="T53" s="200"/>
      <c r="U53" s="200"/>
      <c r="V53" s="200"/>
      <c r="W53" s="200"/>
      <c r="X53" s="203">
        <f>VLOOKUP(A53,Products!$A$27:$F$88,6,FALSE)</f>
        <v>100</v>
      </c>
      <c r="Y53" s="204" t="s">
        <v>189</v>
      </c>
    </row>
    <row r="54" spans="1:25">
      <c r="A54" s="199" t="s">
        <v>6</v>
      </c>
      <c r="B54" s="24">
        <v>258629.22647058827</v>
      </c>
      <c r="C54" s="24">
        <v>271935.5</v>
      </c>
      <c r="D54" s="24"/>
      <c r="E54" s="24"/>
      <c r="F54" s="24"/>
      <c r="G54" s="24"/>
      <c r="H54" s="24"/>
      <c r="I54" s="24"/>
      <c r="J54" s="24"/>
      <c r="K54" s="24"/>
      <c r="L54" s="24"/>
      <c r="M54" s="200">
        <v>215.65353540139628</v>
      </c>
      <c r="N54" s="200">
        <v>143.33371694942647</v>
      </c>
      <c r="O54" s="200"/>
      <c r="P54" s="200"/>
      <c r="Q54" s="200"/>
      <c r="R54" s="200"/>
      <c r="S54" s="200"/>
      <c r="T54" s="200"/>
      <c r="U54" s="200"/>
      <c r="V54" s="200"/>
      <c r="W54" s="200"/>
      <c r="X54" s="203">
        <f>VLOOKUP(A54,Products!$A$27:$F$88,6,FALSE)</f>
        <v>100</v>
      </c>
      <c r="Y54" s="204" t="s">
        <v>189</v>
      </c>
    </row>
    <row r="55" spans="1:25">
      <c r="A55" s="199" t="s">
        <v>7</v>
      </c>
      <c r="B55" s="24">
        <v>88000</v>
      </c>
      <c r="C55" s="24">
        <v>86135.88</v>
      </c>
      <c r="D55" s="24"/>
      <c r="E55" s="24"/>
      <c r="F55" s="24"/>
      <c r="G55" s="24"/>
      <c r="H55" s="24"/>
      <c r="I55" s="24"/>
      <c r="J55" s="24"/>
      <c r="K55" s="24"/>
      <c r="L55" s="24"/>
      <c r="M55" s="200">
        <v>26.4</v>
      </c>
      <c r="N55" s="200">
        <v>17.762815713531538</v>
      </c>
      <c r="O55" s="200"/>
      <c r="P55" s="200"/>
      <c r="Q55" s="200"/>
      <c r="R55" s="200"/>
      <c r="S55" s="200"/>
      <c r="T55" s="200"/>
      <c r="U55" s="200"/>
      <c r="V55" s="200"/>
      <c r="W55" s="200"/>
      <c r="X55" s="203">
        <f>VLOOKUP(A55,Products!$A$27:$F$88,6,FALSE)</f>
        <v>100</v>
      </c>
      <c r="Y55" s="204" t="s">
        <v>189</v>
      </c>
    </row>
    <row r="56" spans="1:25">
      <c r="A56" s="199" t="s">
        <v>8</v>
      </c>
      <c r="B56" s="24">
        <v>0</v>
      </c>
      <c r="C56" s="24">
        <v>5452</v>
      </c>
      <c r="D56" s="24"/>
      <c r="E56" s="24"/>
      <c r="F56" s="24"/>
      <c r="G56" s="24"/>
      <c r="H56" s="24"/>
      <c r="I56" s="24"/>
      <c r="J56" s="24"/>
      <c r="K56" s="24"/>
      <c r="L56" s="24"/>
      <c r="M56" s="200">
        <v>0</v>
      </c>
      <c r="N56" s="200">
        <v>9.3100813330983776</v>
      </c>
      <c r="O56" s="200"/>
      <c r="P56" s="200"/>
      <c r="Q56" s="200"/>
      <c r="R56" s="200"/>
      <c r="S56" s="200"/>
      <c r="T56" s="200"/>
      <c r="U56" s="200"/>
      <c r="V56" s="200"/>
      <c r="W56" s="200"/>
      <c r="X56" s="203">
        <f>VLOOKUP(A56,Products!$A$27:$F$88,6,FALSE)</f>
        <v>100</v>
      </c>
      <c r="Y56" s="204" t="s">
        <v>189</v>
      </c>
    </row>
    <row r="57" spans="1:25">
      <c r="A57" s="199" t="s">
        <v>165</v>
      </c>
      <c r="B57" s="24">
        <v>0</v>
      </c>
      <c r="C57" s="24">
        <v>0</v>
      </c>
      <c r="D57" s="24"/>
      <c r="E57" s="24"/>
      <c r="F57" s="24"/>
      <c r="G57" s="24"/>
      <c r="H57" s="24"/>
      <c r="I57" s="24"/>
      <c r="J57" s="24"/>
      <c r="K57" s="24"/>
      <c r="L57" s="24"/>
      <c r="M57" s="200">
        <v>0</v>
      </c>
      <c r="N57" s="200">
        <v>0</v>
      </c>
      <c r="O57" s="200"/>
      <c r="P57" s="200"/>
      <c r="Q57" s="200"/>
      <c r="R57" s="200"/>
      <c r="S57" s="200"/>
      <c r="T57" s="200"/>
      <c r="U57" s="200"/>
      <c r="V57" s="200"/>
      <c r="W57" s="200"/>
      <c r="X57" s="203">
        <f>VLOOKUP(A57,Products!$A$27:$F$88,6,FALSE)</f>
        <v>100</v>
      </c>
      <c r="Y57" s="204" t="s">
        <v>189</v>
      </c>
    </row>
    <row r="58" spans="1:25">
      <c r="A58" s="205" t="s">
        <v>166</v>
      </c>
      <c r="B58" s="24">
        <v>0</v>
      </c>
      <c r="C58" s="24">
        <v>0</v>
      </c>
      <c r="D58" s="24"/>
      <c r="E58" s="24"/>
      <c r="F58" s="24"/>
      <c r="G58" s="24"/>
      <c r="H58" s="24"/>
      <c r="I58" s="24"/>
      <c r="J58" s="24"/>
      <c r="K58" s="24"/>
      <c r="L58" s="24"/>
      <c r="M58" s="200">
        <v>0</v>
      </c>
      <c r="N58" s="200">
        <v>0</v>
      </c>
      <c r="O58" s="200"/>
      <c r="P58" s="200"/>
      <c r="Q58" s="200"/>
      <c r="R58" s="200"/>
      <c r="S58" s="200"/>
      <c r="T58" s="200"/>
      <c r="U58" s="200"/>
      <c r="V58" s="200"/>
      <c r="W58" s="200"/>
      <c r="X58" s="203">
        <f>VLOOKUP(A58,Products!$A$27:$F$88,6,FALSE)</f>
        <v>100</v>
      </c>
      <c r="Y58" s="204" t="s">
        <v>189</v>
      </c>
    </row>
    <row r="59" spans="1:25">
      <c r="A59" s="199" t="s">
        <v>167</v>
      </c>
      <c r="B59" s="24">
        <v>0</v>
      </c>
      <c r="C59" s="24">
        <v>0</v>
      </c>
      <c r="D59" s="24"/>
      <c r="E59" s="24"/>
      <c r="F59" s="24"/>
      <c r="G59" s="24"/>
      <c r="H59" s="24"/>
      <c r="I59" s="24"/>
      <c r="J59" s="24"/>
      <c r="K59" s="24"/>
      <c r="L59" s="24"/>
      <c r="M59" s="200">
        <v>0</v>
      </c>
      <c r="N59" s="200">
        <v>0</v>
      </c>
      <c r="O59" s="200"/>
      <c r="P59" s="200"/>
      <c r="Q59" s="200"/>
      <c r="R59" s="200"/>
      <c r="S59" s="200"/>
      <c r="T59" s="200"/>
      <c r="U59" s="200"/>
      <c r="V59" s="200"/>
      <c r="W59" s="200"/>
      <c r="X59" s="203">
        <f>VLOOKUP(A59,Products!$A$27:$F$88,6,FALSE)</f>
        <v>100</v>
      </c>
      <c r="Y59" s="204" t="s">
        <v>189</v>
      </c>
    </row>
    <row r="60" spans="1:25">
      <c r="A60" s="199" t="s">
        <v>27</v>
      </c>
      <c r="B60" s="24">
        <v>500</v>
      </c>
      <c r="C60" s="24">
        <v>5000</v>
      </c>
      <c r="D60" s="24"/>
      <c r="E60" s="24"/>
      <c r="F60" s="24"/>
      <c r="G60" s="24"/>
      <c r="H60" s="24"/>
      <c r="I60" s="24"/>
      <c r="J60" s="24"/>
      <c r="K60" s="24"/>
      <c r="L60" s="24"/>
      <c r="M60" s="200">
        <v>0.35</v>
      </c>
      <c r="N60" s="200">
        <v>3</v>
      </c>
      <c r="O60" s="200"/>
      <c r="P60" s="200"/>
      <c r="Q60" s="200"/>
      <c r="R60" s="200"/>
      <c r="S60" s="200"/>
      <c r="T60" s="200"/>
      <c r="U60" s="200"/>
      <c r="V60" s="200"/>
      <c r="W60" s="200"/>
      <c r="X60" s="203">
        <f>VLOOKUP(A60,Products!$A$27:$F$88,6,FALSE)</f>
        <v>200</v>
      </c>
      <c r="Y60" s="204" t="s">
        <v>189</v>
      </c>
    </row>
    <row r="61" spans="1:25">
      <c r="A61" s="199" t="s">
        <v>168</v>
      </c>
      <c r="B61" s="24">
        <v>0</v>
      </c>
      <c r="C61" s="24">
        <v>0</v>
      </c>
      <c r="D61" s="24"/>
      <c r="E61" s="24"/>
      <c r="F61" s="24"/>
      <c r="G61" s="24"/>
      <c r="H61" s="24"/>
      <c r="I61" s="24"/>
      <c r="J61" s="24"/>
      <c r="K61" s="24"/>
      <c r="L61" s="24"/>
      <c r="M61" s="200">
        <v>0</v>
      </c>
      <c r="N61" s="200">
        <v>0</v>
      </c>
      <c r="O61" s="200"/>
      <c r="P61" s="200"/>
      <c r="Q61" s="200"/>
      <c r="R61" s="200"/>
      <c r="S61" s="200"/>
      <c r="T61" s="200"/>
      <c r="U61" s="200"/>
      <c r="V61" s="200"/>
      <c r="W61" s="200"/>
      <c r="X61" s="203">
        <f>VLOOKUP(A61,Products!$A$27:$F$88,6,FALSE)</f>
        <v>200</v>
      </c>
      <c r="Y61" s="204" t="s">
        <v>189</v>
      </c>
    </row>
    <row r="62" spans="1:25">
      <c r="A62" s="199" t="s">
        <v>22</v>
      </c>
      <c r="B62" s="24">
        <v>500</v>
      </c>
      <c r="C62" s="24">
        <v>6072</v>
      </c>
      <c r="D62" s="24"/>
      <c r="E62" s="24"/>
      <c r="F62" s="24"/>
      <c r="G62" s="24"/>
      <c r="H62" s="24"/>
      <c r="I62" s="24"/>
      <c r="J62" s="24"/>
      <c r="K62" s="24"/>
      <c r="L62" s="24"/>
      <c r="M62" s="200">
        <v>0.75</v>
      </c>
      <c r="N62" s="200">
        <v>3.0945</v>
      </c>
      <c r="O62" s="200"/>
      <c r="P62" s="200"/>
      <c r="Q62" s="200"/>
      <c r="R62" s="200"/>
      <c r="S62" s="200"/>
      <c r="T62" s="200"/>
      <c r="U62" s="200"/>
      <c r="V62" s="200"/>
      <c r="W62" s="200"/>
      <c r="X62" s="203">
        <f>VLOOKUP(A62,Products!$A$27:$F$88,6,FALSE)</f>
        <v>200</v>
      </c>
      <c r="Y62" s="204" t="s">
        <v>189</v>
      </c>
    </row>
    <row r="63" spans="1:25">
      <c r="A63" s="199" t="s">
        <v>169</v>
      </c>
      <c r="B63" s="24">
        <v>0</v>
      </c>
      <c r="C63" s="24">
        <v>0</v>
      </c>
      <c r="D63" s="24"/>
      <c r="E63" s="24"/>
      <c r="F63" s="24"/>
      <c r="G63" s="24"/>
      <c r="H63" s="24"/>
      <c r="I63" s="24"/>
      <c r="J63" s="24"/>
      <c r="K63" s="24"/>
      <c r="L63" s="24"/>
      <c r="M63" s="200">
        <v>0</v>
      </c>
      <c r="N63" s="200">
        <v>0</v>
      </c>
      <c r="O63" s="200"/>
      <c r="P63" s="200"/>
      <c r="Q63" s="200"/>
      <c r="R63" s="200"/>
      <c r="S63" s="200"/>
      <c r="T63" s="200"/>
      <c r="U63" s="200"/>
      <c r="V63" s="200"/>
      <c r="W63" s="200"/>
      <c r="X63" s="203">
        <f>VLOOKUP(A63,Products!$A$27:$F$88,6,FALSE)</f>
        <v>200</v>
      </c>
      <c r="Y63" s="204" t="s">
        <v>189</v>
      </c>
    </row>
    <row r="64" spans="1:25">
      <c r="A64" s="199" t="s">
        <v>170</v>
      </c>
      <c r="B64" s="24">
        <v>0</v>
      </c>
      <c r="C64" s="24">
        <v>0</v>
      </c>
      <c r="D64" s="24"/>
      <c r="E64" s="24"/>
      <c r="F64" s="24"/>
      <c r="G64" s="24"/>
      <c r="H64" s="24"/>
      <c r="I64" s="24"/>
      <c r="J64" s="24"/>
      <c r="K64" s="24"/>
      <c r="L64" s="24"/>
      <c r="M64" s="200">
        <v>0</v>
      </c>
      <c r="N64" s="200">
        <v>0</v>
      </c>
      <c r="O64" s="200"/>
      <c r="P64" s="200"/>
      <c r="Q64" s="200"/>
      <c r="R64" s="200"/>
      <c r="S64" s="200"/>
      <c r="T64" s="200"/>
      <c r="U64" s="200"/>
      <c r="V64" s="200"/>
      <c r="W64" s="200"/>
      <c r="X64" s="203">
        <f>VLOOKUP(A64,Products!$A$27:$F$88,6,FALSE)</f>
        <v>200</v>
      </c>
      <c r="Y64" s="204" t="s">
        <v>189</v>
      </c>
    </row>
    <row r="65" spans="1:25">
      <c r="A65" s="199" t="s">
        <v>9</v>
      </c>
      <c r="B65" s="24">
        <v>23000</v>
      </c>
      <c r="C65" s="24">
        <v>60000</v>
      </c>
      <c r="D65" s="24"/>
      <c r="E65" s="24"/>
      <c r="F65" s="24"/>
      <c r="G65" s="24"/>
      <c r="H65" s="24"/>
      <c r="I65" s="24"/>
      <c r="J65" s="24"/>
      <c r="K65" s="24"/>
      <c r="L65" s="24"/>
      <c r="M65" s="200">
        <v>14.811999999999999</v>
      </c>
      <c r="N65" s="200">
        <v>31.2</v>
      </c>
      <c r="O65" s="200"/>
      <c r="P65" s="200"/>
      <c r="Q65" s="200"/>
      <c r="R65" s="200"/>
      <c r="S65" s="200"/>
      <c r="T65" s="200"/>
      <c r="U65" s="200"/>
      <c r="V65" s="200"/>
      <c r="W65" s="200"/>
      <c r="X65" s="203">
        <f>VLOOKUP(A65,Products!$A$27:$F$88,6,FALSE)</f>
        <v>400</v>
      </c>
      <c r="Y65" s="204" t="s">
        <v>189</v>
      </c>
    </row>
    <row r="66" spans="1:25">
      <c r="A66" s="199" t="s">
        <v>250</v>
      </c>
      <c r="B66" s="24">
        <v>0</v>
      </c>
      <c r="C66" s="24">
        <v>0</v>
      </c>
      <c r="D66" s="24"/>
      <c r="E66" s="24"/>
      <c r="F66" s="24"/>
      <c r="G66" s="24"/>
      <c r="H66" s="24"/>
      <c r="I66" s="24"/>
      <c r="J66" s="24"/>
      <c r="K66" s="24"/>
      <c r="L66" s="24"/>
      <c r="M66" s="200">
        <v>0</v>
      </c>
      <c r="N66" s="200">
        <v>0</v>
      </c>
      <c r="O66" s="200"/>
      <c r="P66" s="200"/>
      <c r="Q66" s="200"/>
      <c r="R66" s="200"/>
      <c r="S66" s="200"/>
      <c r="T66" s="200"/>
      <c r="U66" s="200"/>
      <c r="V66" s="200"/>
      <c r="W66" s="200"/>
      <c r="X66" s="203">
        <f>VLOOKUP(A66,Products!$A$27:$F$88,6,FALSE)</f>
        <v>400</v>
      </c>
      <c r="Y66" s="204" t="s">
        <v>189</v>
      </c>
    </row>
    <row r="67" spans="1:25">
      <c r="A67" s="199" t="s">
        <v>11</v>
      </c>
      <c r="B67" s="24">
        <v>2000</v>
      </c>
      <c r="C67" s="24">
        <v>29283</v>
      </c>
      <c r="D67" s="24"/>
      <c r="E67" s="24"/>
      <c r="F67" s="24"/>
      <c r="G67" s="24"/>
      <c r="H67" s="24"/>
      <c r="I67" s="24"/>
      <c r="J67" s="24"/>
      <c r="K67" s="24"/>
      <c r="L67" s="24"/>
      <c r="M67" s="200">
        <v>2.2000000000000002</v>
      </c>
      <c r="N67" s="200">
        <v>23.873893630000001</v>
      </c>
      <c r="O67" s="200"/>
      <c r="P67" s="200"/>
      <c r="Q67" s="200"/>
      <c r="R67" s="200"/>
      <c r="S67" s="200"/>
      <c r="T67" s="200"/>
      <c r="U67" s="200"/>
      <c r="V67" s="200"/>
      <c r="W67" s="200"/>
      <c r="X67" s="203">
        <f>VLOOKUP(A67,Products!$A$27:$F$88,6,FALSE)</f>
        <v>400</v>
      </c>
      <c r="Y67" s="204" t="s">
        <v>189</v>
      </c>
    </row>
    <row r="68" spans="1:25">
      <c r="A68" s="199" t="s">
        <v>10</v>
      </c>
      <c r="B68" s="24">
        <v>12000</v>
      </c>
      <c r="C68" s="24">
        <v>53000</v>
      </c>
      <c r="D68" s="24"/>
      <c r="E68" s="24"/>
      <c r="F68" s="24"/>
      <c r="G68" s="24"/>
      <c r="H68" s="24"/>
      <c r="I68" s="24"/>
      <c r="J68" s="24"/>
      <c r="K68" s="24"/>
      <c r="L68" s="24"/>
      <c r="M68" s="200">
        <v>22.2</v>
      </c>
      <c r="N68" s="200">
        <v>53</v>
      </c>
      <c r="O68" s="200"/>
      <c r="P68" s="200"/>
      <c r="Q68" s="200"/>
      <c r="R68" s="200"/>
      <c r="S68" s="200"/>
      <c r="T68" s="200"/>
      <c r="U68" s="200"/>
      <c r="V68" s="200"/>
      <c r="W68" s="200"/>
      <c r="X68" s="203">
        <f>VLOOKUP(A68,Products!$A$27:$F$88,6,FALSE)</f>
        <v>400</v>
      </c>
      <c r="Y68" s="204" t="s">
        <v>189</v>
      </c>
    </row>
    <row r="69" spans="1:25">
      <c r="A69" s="199" t="s">
        <v>23</v>
      </c>
      <c r="B69" s="24">
        <v>1000</v>
      </c>
      <c r="C69" s="24">
        <v>2555</v>
      </c>
      <c r="D69" s="24"/>
      <c r="E69" s="24"/>
      <c r="F69" s="24"/>
      <c r="G69" s="24"/>
      <c r="H69" s="24"/>
      <c r="I69" s="24"/>
      <c r="J69" s="24"/>
      <c r="K69" s="24"/>
      <c r="L69" s="24"/>
      <c r="M69" s="200">
        <v>2</v>
      </c>
      <c r="N69" s="200">
        <v>3.8726706791818866</v>
      </c>
      <c r="O69" s="200"/>
      <c r="P69" s="200"/>
      <c r="Q69" s="200"/>
      <c r="R69" s="200"/>
      <c r="S69" s="200"/>
      <c r="T69" s="200"/>
      <c r="U69" s="200"/>
      <c r="V69" s="200"/>
      <c r="W69" s="200"/>
      <c r="X69" s="203">
        <f>VLOOKUP(A69,Products!$A$27:$F$88,6,FALSE)</f>
        <v>400</v>
      </c>
      <c r="Y69" s="204" t="s">
        <v>189</v>
      </c>
    </row>
    <row r="70" spans="1:25">
      <c r="A70" s="199" t="s">
        <v>12</v>
      </c>
      <c r="B70" s="24">
        <v>99.999999999999972</v>
      </c>
      <c r="C70" s="24">
        <v>363.52527472527464</v>
      </c>
      <c r="D70" s="24"/>
      <c r="E70" s="24"/>
      <c r="F70" s="24"/>
      <c r="G70" s="24"/>
      <c r="H70" s="24"/>
      <c r="I70" s="24"/>
      <c r="J70" s="24"/>
      <c r="K70" s="24"/>
      <c r="L70" s="24"/>
      <c r="M70" s="200">
        <v>0.79999999999999982</v>
      </c>
      <c r="N70" s="200">
        <v>2.4034810775999995</v>
      </c>
      <c r="O70" s="200"/>
      <c r="P70" s="200"/>
      <c r="Q70" s="200"/>
      <c r="R70" s="200"/>
      <c r="S70" s="200"/>
      <c r="T70" s="200"/>
      <c r="U70" s="200"/>
      <c r="V70" s="200"/>
      <c r="W70" s="200"/>
      <c r="X70" s="203">
        <f>VLOOKUP(A70,Products!$A$27:$F$88,6,FALSE)</f>
        <v>400</v>
      </c>
      <c r="Y70" s="204" t="s">
        <v>189</v>
      </c>
    </row>
    <row r="71" spans="1:25">
      <c r="A71" s="199" t="s">
        <v>171</v>
      </c>
      <c r="B71" s="24">
        <v>0</v>
      </c>
      <c r="C71" s="24">
        <v>0</v>
      </c>
      <c r="D71" s="24"/>
      <c r="E71" s="24"/>
      <c r="F71" s="24"/>
      <c r="G71" s="24"/>
      <c r="H71" s="24"/>
      <c r="I71" s="24"/>
      <c r="J71" s="24"/>
      <c r="K71" s="24"/>
      <c r="L71" s="24"/>
      <c r="M71" s="200">
        <v>0</v>
      </c>
      <c r="N71" s="200">
        <v>0</v>
      </c>
      <c r="O71" s="200"/>
      <c r="P71" s="200"/>
      <c r="Q71" s="200"/>
      <c r="R71" s="200"/>
      <c r="S71" s="200"/>
      <c r="T71" s="200"/>
      <c r="U71" s="200"/>
      <c r="V71" s="200"/>
      <c r="W71" s="200"/>
      <c r="X71" s="203">
        <f>VLOOKUP(A71,Products!$A$27:$F$88,6,FALSE)</f>
        <v>400</v>
      </c>
      <c r="Y71" s="204" t="s">
        <v>189</v>
      </c>
    </row>
    <row r="72" spans="1:25">
      <c r="A72" s="199" t="s">
        <v>28</v>
      </c>
      <c r="B72" s="24">
        <v>0</v>
      </c>
      <c r="C72" s="24">
        <v>0</v>
      </c>
      <c r="D72" s="24"/>
      <c r="E72" s="24"/>
      <c r="F72" s="24"/>
      <c r="G72" s="24"/>
      <c r="H72" s="24"/>
      <c r="I72" s="24"/>
      <c r="J72" s="24"/>
      <c r="K72" s="24"/>
      <c r="L72" s="24"/>
      <c r="M72" s="200">
        <v>0</v>
      </c>
      <c r="N72" s="200">
        <v>0</v>
      </c>
      <c r="O72" s="200"/>
      <c r="P72" s="200"/>
      <c r="Q72" s="200"/>
      <c r="R72" s="200"/>
      <c r="S72" s="200"/>
      <c r="T72" s="200"/>
      <c r="U72" s="200"/>
      <c r="V72" s="200"/>
      <c r="W72" s="200"/>
      <c r="X72" s="203">
        <f>VLOOKUP(A72,Products!$A$27:$F$88,6,FALSE)</f>
        <v>800</v>
      </c>
      <c r="Y72" s="204" t="s">
        <v>189</v>
      </c>
    </row>
    <row r="73" spans="1:25">
      <c r="A73" s="199" t="s">
        <v>13</v>
      </c>
      <c r="B73" s="24">
        <v>0</v>
      </c>
      <c r="C73" s="24">
        <v>0</v>
      </c>
      <c r="D73" s="24"/>
      <c r="E73" s="24"/>
      <c r="F73" s="24"/>
      <c r="G73" s="24"/>
      <c r="H73" s="24"/>
      <c r="I73" s="24"/>
      <c r="J73" s="24"/>
      <c r="K73" s="24"/>
      <c r="L73" s="24"/>
      <c r="M73" s="200">
        <v>0</v>
      </c>
      <c r="N73" s="200">
        <v>0</v>
      </c>
      <c r="O73" s="200"/>
      <c r="P73" s="200"/>
      <c r="Q73" s="200"/>
      <c r="R73" s="200"/>
      <c r="S73" s="200"/>
      <c r="T73" s="200"/>
      <c r="U73" s="200"/>
      <c r="V73" s="200"/>
      <c r="W73" s="200"/>
      <c r="X73" s="203">
        <f>VLOOKUP(A73,Products!$A$27:$F$88,6,FALSE)</f>
        <v>800</v>
      </c>
      <c r="Y73" s="204" t="s">
        <v>189</v>
      </c>
    </row>
    <row r="74" spans="1:25">
      <c r="A74" s="199" t="s">
        <v>14</v>
      </c>
      <c r="B74" s="24">
        <v>0</v>
      </c>
      <c r="C74" s="24">
        <v>0</v>
      </c>
      <c r="D74" s="24"/>
      <c r="E74" s="24"/>
      <c r="F74" s="24"/>
      <c r="G74" s="24"/>
      <c r="H74" s="24"/>
      <c r="I74" s="24"/>
      <c r="J74" s="24"/>
      <c r="K74" s="24"/>
      <c r="L74" s="24"/>
      <c r="M74" s="200">
        <v>0</v>
      </c>
      <c r="N74" s="200">
        <v>0</v>
      </c>
      <c r="O74" s="200"/>
      <c r="P74" s="200"/>
      <c r="Q74" s="200"/>
      <c r="R74" s="200"/>
      <c r="S74" s="200"/>
      <c r="T74" s="200"/>
      <c r="U74" s="200"/>
      <c r="V74" s="200"/>
      <c r="W74" s="200"/>
      <c r="X74" s="203">
        <f>VLOOKUP(A74,Products!$A$27:$F$88,6,FALSE)</f>
        <v>800</v>
      </c>
      <c r="Y74" s="204" t="s">
        <v>189</v>
      </c>
    </row>
    <row r="75" spans="1:25">
      <c r="A75" s="199" t="s">
        <v>15</v>
      </c>
      <c r="B75" s="24">
        <v>0</v>
      </c>
      <c r="C75" s="24">
        <v>0</v>
      </c>
      <c r="D75" s="24"/>
      <c r="E75" s="24"/>
      <c r="F75" s="24"/>
      <c r="G75" s="24"/>
      <c r="H75" s="24"/>
      <c r="I75" s="24"/>
      <c r="J75" s="24"/>
      <c r="K75" s="24"/>
      <c r="L75" s="24"/>
      <c r="M75" s="200">
        <v>0</v>
      </c>
      <c r="N75" s="200">
        <v>0</v>
      </c>
      <c r="O75" s="200"/>
      <c r="P75" s="200"/>
      <c r="Q75" s="200"/>
      <c r="R75" s="200"/>
      <c r="S75" s="200"/>
      <c r="T75" s="200"/>
      <c r="U75" s="200"/>
      <c r="V75" s="200"/>
      <c r="W75" s="200"/>
      <c r="X75" s="203">
        <f>VLOOKUP(A75,Products!$A$27:$F$88,6,FALSE)</f>
        <v>800</v>
      </c>
      <c r="Y75" s="204" t="s">
        <v>189</v>
      </c>
    </row>
    <row r="76" spans="1:25">
      <c r="A76" s="199" t="s">
        <v>16</v>
      </c>
      <c r="B76" s="24">
        <v>0</v>
      </c>
      <c r="C76" s="24">
        <v>0</v>
      </c>
      <c r="D76" s="24"/>
      <c r="E76" s="24"/>
      <c r="F76" s="24"/>
      <c r="G76" s="24"/>
      <c r="H76" s="24"/>
      <c r="I76" s="24"/>
      <c r="J76" s="24"/>
      <c r="K76" s="24"/>
      <c r="L76" s="24"/>
      <c r="M76" s="200">
        <v>0</v>
      </c>
      <c r="N76" s="200">
        <v>0</v>
      </c>
      <c r="O76" s="200"/>
      <c r="P76" s="200"/>
      <c r="Q76" s="200"/>
      <c r="R76" s="200"/>
      <c r="S76" s="200"/>
      <c r="T76" s="200"/>
      <c r="U76" s="200"/>
      <c r="V76" s="200"/>
      <c r="W76" s="200"/>
      <c r="X76" s="203">
        <f>VLOOKUP(A76,Products!$A$27:$F$88,6,FALSE)</f>
        <v>800</v>
      </c>
      <c r="Y76" s="204" t="s">
        <v>189</v>
      </c>
    </row>
    <row r="77" spans="1:25">
      <c r="A77" s="199" t="s">
        <v>17</v>
      </c>
      <c r="B77" s="24">
        <v>0</v>
      </c>
      <c r="C77" s="24">
        <v>0</v>
      </c>
      <c r="D77" s="24"/>
      <c r="E77" s="24"/>
      <c r="F77" s="24"/>
      <c r="G77" s="24"/>
      <c r="H77" s="24"/>
      <c r="I77" s="24"/>
      <c r="J77" s="24"/>
      <c r="K77" s="24"/>
      <c r="L77" s="24"/>
      <c r="M77" s="200">
        <v>0</v>
      </c>
      <c r="N77" s="200">
        <v>0</v>
      </c>
      <c r="O77" s="200"/>
      <c r="P77" s="200"/>
      <c r="Q77" s="200"/>
      <c r="R77" s="200"/>
      <c r="S77" s="200"/>
      <c r="T77" s="200"/>
      <c r="U77" s="200"/>
      <c r="V77" s="200"/>
      <c r="W77" s="200"/>
      <c r="X77" s="203">
        <f>VLOOKUP(A77,Products!$A$27:$F$88,6,FALSE)</f>
        <v>800</v>
      </c>
      <c r="Y77" s="204" t="s">
        <v>189</v>
      </c>
    </row>
    <row r="78" spans="1:25">
      <c r="A78" s="199" t="s">
        <v>18</v>
      </c>
      <c r="B78" s="24">
        <v>0</v>
      </c>
      <c r="C78" s="24">
        <v>0</v>
      </c>
      <c r="D78" s="24"/>
      <c r="E78" s="24"/>
      <c r="F78" s="24"/>
      <c r="G78" s="24"/>
      <c r="H78" s="24"/>
      <c r="I78" s="24"/>
      <c r="J78" s="24"/>
      <c r="K78" s="24"/>
      <c r="L78" s="24"/>
      <c r="M78" s="200">
        <v>0</v>
      </c>
      <c r="N78" s="200">
        <v>0</v>
      </c>
      <c r="O78" s="200"/>
      <c r="P78" s="200"/>
      <c r="Q78" s="200"/>
      <c r="R78" s="200"/>
      <c r="S78" s="200"/>
      <c r="T78" s="200"/>
      <c r="U78" s="200"/>
      <c r="V78" s="200"/>
      <c r="W78" s="200"/>
      <c r="X78" s="203">
        <f>VLOOKUP(A78,Products!$A$27:$F$88,6,FALSE)</f>
        <v>1600</v>
      </c>
      <c r="Y78" s="204" t="s">
        <v>189</v>
      </c>
    </row>
    <row r="79" spans="1:25">
      <c r="A79" s="199" t="s">
        <v>19</v>
      </c>
      <c r="B79" s="24">
        <v>0</v>
      </c>
      <c r="C79" s="24">
        <v>0</v>
      </c>
      <c r="D79" s="24"/>
      <c r="E79" s="24"/>
      <c r="F79" s="24"/>
      <c r="G79" s="24"/>
      <c r="H79" s="24"/>
      <c r="I79" s="24"/>
      <c r="J79" s="24"/>
      <c r="K79" s="24"/>
      <c r="L79" s="24"/>
      <c r="M79" s="200">
        <v>0</v>
      </c>
      <c r="N79" s="200">
        <v>0</v>
      </c>
      <c r="O79" s="200"/>
      <c r="P79" s="200"/>
      <c r="Q79" s="200"/>
      <c r="R79" s="200"/>
      <c r="S79" s="200"/>
      <c r="T79" s="200"/>
      <c r="U79" s="200"/>
      <c r="V79" s="200"/>
      <c r="W79" s="200"/>
      <c r="X79" s="203">
        <f>VLOOKUP(A79,Products!$A$27:$F$88,6,FALSE)</f>
        <v>1600</v>
      </c>
      <c r="Y79" s="204" t="s">
        <v>189</v>
      </c>
    </row>
    <row r="80" spans="1:25">
      <c r="A80" s="199" t="s">
        <v>20</v>
      </c>
      <c r="B80" s="24">
        <v>0</v>
      </c>
      <c r="C80" s="24">
        <v>0</v>
      </c>
      <c r="D80" s="24"/>
      <c r="E80" s="24"/>
      <c r="F80" s="24"/>
      <c r="G80" s="24"/>
      <c r="H80" s="24"/>
      <c r="I80" s="24"/>
      <c r="J80" s="24"/>
      <c r="K80" s="24"/>
      <c r="L80" s="24"/>
      <c r="M80" s="200">
        <v>0</v>
      </c>
      <c r="N80" s="200">
        <v>0</v>
      </c>
      <c r="O80" s="200"/>
      <c r="P80" s="200"/>
      <c r="Q80" s="200"/>
      <c r="R80" s="200"/>
      <c r="S80" s="200"/>
      <c r="T80" s="200"/>
      <c r="U80" s="200"/>
      <c r="V80" s="200"/>
      <c r="W80" s="200"/>
      <c r="X80" s="203">
        <f>VLOOKUP(A80,Products!$A$27:$F$88,6,FALSE)</f>
        <v>1600</v>
      </c>
      <c r="Y80" s="204" t="s">
        <v>189</v>
      </c>
    </row>
    <row r="81" spans="1:25">
      <c r="A81" s="199" t="s">
        <v>29</v>
      </c>
      <c r="B81" s="24">
        <v>0</v>
      </c>
      <c r="C81" s="24">
        <v>0</v>
      </c>
      <c r="D81" s="24"/>
      <c r="E81" s="24"/>
      <c r="F81" s="24"/>
      <c r="G81" s="24"/>
      <c r="H81" s="24"/>
      <c r="I81" s="24"/>
      <c r="J81" s="24"/>
      <c r="K81" s="24"/>
      <c r="L81" s="24"/>
      <c r="M81" s="200">
        <v>0</v>
      </c>
      <c r="N81" s="200">
        <v>0</v>
      </c>
      <c r="O81" s="200"/>
      <c r="P81" s="200"/>
      <c r="Q81" s="200"/>
      <c r="R81" s="200"/>
      <c r="S81" s="200"/>
      <c r="T81" s="200"/>
      <c r="U81" s="200"/>
      <c r="V81" s="200"/>
      <c r="W81" s="200"/>
      <c r="X81" s="203">
        <f>VLOOKUP(A81,Products!$A$27:$F$88,6,FALSE)</f>
        <v>1600</v>
      </c>
      <c r="Y81" s="204" t="s">
        <v>189</v>
      </c>
    </row>
    <row r="82" spans="1:25">
      <c r="A82" s="199" t="s">
        <v>172</v>
      </c>
      <c r="B82" s="24">
        <v>0</v>
      </c>
      <c r="C82" s="24">
        <v>0</v>
      </c>
      <c r="D82" s="24"/>
      <c r="E82" s="24"/>
      <c r="F82" s="24"/>
      <c r="G82" s="24"/>
      <c r="H82" s="24"/>
      <c r="I82" s="24"/>
      <c r="J82" s="24"/>
      <c r="K82" s="24"/>
      <c r="L82" s="24"/>
      <c r="M82" s="200">
        <v>0</v>
      </c>
      <c r="N82" s="200">
        <v>0</v>
      </c>
      <c r="O82" s="200"/>
      <c r="P82" s="200"/>
      <c r="Q82" s="200"/>
      <c r="R82" s="200"/>
      <c r="S82" s="200"/>
      <c r="T82" s="200"/>
      <c r="U82" s="200"/>
      <c r="V82" s="200"/>
      <c r="W82" s="200"/>
      <c r="X82" s="203">
        <f>VLOOKUP(A82,Products!$A$27:$F$88,6,FALSE)</f>
        <v>1600</v>
      </c>
      <c r="Y82" s="204" t="s">
        <v>189</v>
      </c>
    </row>
    <row r="83" spans="1:25">
      <c r="A83" s="199" t="s">
        <v>173</v>
      </c>
      <c r="B83" s="24">
        <v>0</v>
      </c>
      <c r="C83" s="24">
        <v>0</v>
      </c>
      <c r="D83" s="24"/>
      <c r="E83" s="24"/>
      <c r="F83" s="24"/>
      <c r="G83" s="24"/>
      <c r="H83" s="24"/>
      <c r="I83" s="24"/>
      <c r="J83" s="24"/>
      <c r="K83" s="24"/>
      <c r="L83" s="24"/>
      <c r="M83" s="200">
        <v>0</v>
      </c>
      <c r="N83" s="200">
        <v>0</v>
      </c>
      <c r="O83" s="200"/>
      <c r="P83" s="200"/>
      <c r="Q83" s="200"/>
      <c r="R83" s="200"/>
      <c r="S83" s="200"/>
      <c r="T83" s="200"/>
      <c r="U83" s="200"/>
      <c r="V83" s="200"/>
      <c r="W83" s="200"/>
      <c r="X83" s="203">
        <f>VLOOKUP(A83,Products!$A$27:$F$88,6,FALSE)</f>
        <v>3200</v>
      </c>
      <c r="Y83" s="204" t="s">
        <v>189</v>
      </c>
    </row>
    <row r="84" spans="1:25">
      <c r="A84" s="199" t="s">
        <v>174</v>
      </c>
      <c r="B84" s="24">
        <v>0</v>
      </c>
      <c r="C84" s="24">
        <v>0</v>
      </c>
      <c r="D84" s="24"/>
      <c r="E84" s="24"/>
      <c r="F84" s="24"/>
      <c r="G84" s="24"/>
      <c r="H84" s="24"/>
      <c r="I84" s="24"/>
      <c r="J84" s="24"/>
      <c r="K84" s="24"/>
      <c r="L84" s="24"/>
      <c r="M84" s="200">
        <v>0</v>
      </c>
      <c r="N84" s="200">
        <v>0</v>
      </c>
      <c r="O84" s="200"/>
      <c r="P84" s="200"/>
      <c r="Q84" s="200"/>
      <c r="R84" s="200"/>
      <c r="S84" s="200"/>
      <c r="T84" s="200"/>
      <c r="U84" s="200"/>
      <c r="V84" s="200"/>
      <c r="W84" s="200"/>
      <c r="X84" s="203">
        <f>VLOOKUP(A84,Products!$A$27:$F$88,6,FALSE)</f>
        <v>3200</v>
      </c>
      <c r="Y84" s="204" t="s">
        <v>189</v>
      </c>
    </row>
    <row r="85" spans="1:25">
      <c r="A85" s="199" t="s">
        <v>175</v>
      </c>
      <c r="B85" s="24">
        <v>0</v>
      </c>
      <c r="C85" s="24">
        <v>0</v>
      </c>
      <c r="D85" s="24"/>
      <c r="E85" s="24"/>
      <c r="F85" s="24"/>
      <c r="G85" s="24"/>
      <c r="H85" s="24"/>
      <c r="I85" s="24"/>
      <c r="J85" s="24"/>
      <c r="K85" s="24"/>
      <c r="L85" s="24"/>
      <c r="M85" s="200">
        <v>0</v>
      </c>
      <c r="N85" s="200">
        <v>0</v>
      </c>
      <c r="O85" s="200"/>
      <c r="P85" s="200"/>
      <c r="Q85" s="200"/>
      <c r="R85" s="200"/>
      <c r="S85" s="200"/>
      <c r="T85" s="200"/>
      <c r="U85" s="200"/>
      <c r="V85" s="200"/>
      <c r="W85" s="200"/>
      <c r="X85" s="203">
        <f>VLOOKUP(A85,Products!$A$27:$F$88,6,FALSE)</f>
        <v>3200</v>
      </c>
      <c r="Y85" s="204" t="s">
        <v>189</v>
      </c>
    </row>
    <row r="86" spans="1:25">
      <c r="A86" s="199" t="s">
        <v>176</v>
      </c>
      <c r="B86" s="24">
        <v>0</v>
      </c>
      <c r="C86" s="24">
        <v>0</v>
      </c>
      <c r="D86" s="24"/>
      <c r="E86" s="24"/>
      <c r="F86" s="24"/>
      <c r="G86" s="24"/>
      <c r="H86" s="24"/>
      <c r="I86" s="24"/>
      <c r="J86" s="24"/>
      <c r="K86" s="24"/>
      <c r="L86" s="24"/>
      <c r="M86" s="200">
        <v>0</v>
      </c>
      <c r="N86" s="200">
        <v>0</v>
      </c>
      <c r="O86" s="200"/>
      <c r="P86" s="200"/>
      <c r="Q86" s="200"/>
      <c r="R86" s="200"/>
      <c r="S86" s="200"/>
      <c r="T86" s="200"/>
      <c r="U86" s="200"/>
      <c r="V86" s="200"/>
      <c r="W86" s="200"/>
      <c r="X86" s="203">
        <f>VLOOKUP(A86,Products!$A$27:$F$88,6,FALSE)</f>
        <v>3200</v>
      </c>
      <c r="Y86" s="204" t="s">
        <v>189</v>
      </c>
    </row>
    <row r="87" spans="1:25">
      <c r="A87" s="199" t="s">
        <v>177</v>
      </c>
      <c r="B87" s="24">
        <v>0</v>
      </c>
      <c r="C87" s="24">
        <v>0</v>
      </c>
      <c r="D87" s="24"/>
      <c r="E87" s="24"/>
      <c r="F87" s="24"/>
      <c r="G87" s="24"/>
      <c r="H87" s="24"/>
      <c r="I87" s="24"/>
      <c r="J87" s="24"/>
      <c r="K87" s="24"/>
      <c r="L87" s="24"/>
      <c r="M87" s="200">
        <v>0</v>
      </c>
      <c r="N87" s="200">
        <v>0</v>
      </c>
      <c r="O87" s="200"/>
      <c r="P87" s="200"/>
      <c r="Q87" s="200"/>
      <c r="R87" s="200"/>
      <c r="S87" s="200"/>
      <c r="T87" s="200"/>
      <c r="U87" s="200"/>
      <c r="V87" s="200"/>
      <c r="W87" s="200"/>
      <c r="X87" s="203">
        <f>VLOOKUP(A87,Products!$A$27:$F$88,6,FALSE)</f>
        <v>3200</v>
      </c>
      <c r="Y87" s="204" t="s">
        <v>189</v>
      </c>
    </row>
    <row r="90" spans="1:25">
      <c r="A90" s="119" t="s">
        <v>306</v>
      </c>
      <c r="B90" s="36">
        <v>2018</v>
      </c>
      <c r="C90" s="28">
        <v>2019</v>
      </c>
      <c r="D90" s="28">
        <v>2020</v>
      </c>
      <c r="E90" s="28">
        <v>2021</v>
      </c>
      <c r="F90" s="28">
        <v>2022</v>
      </c>
      <c r="G90" s="28">
        <v>2023</v>
      </c>
      <c r="H90" s="28">
        <v>2024</v>
      </c>
      <c r="I90" s="28">
        <v>2025</v>
      </c>
      <c r="J90" s="28">
        <v>2026</v>
      </c>
      <c r="K90" s="28">
        <v>2027</v>
      </c>
      <c r="L90" s="28">
        <v>2028</v>
      </c>
      <c r="M90" s="36">
        <v>2018</v>
      </c>
      <c r="N90" s="28">
        <v>2019</v>
      </c>
      <c r="O90" s="28">
        <v>2020</v>
      </c>
      <c r="P90" s="28">
        <v>2021</v>
      </c>
      <c r="Q90" s="28">
        <v>2022</v>
      </c>
      <c r="R90" s="28">
        <v>2023</v>
      </c>
      <c r="S90" s="28">
        <v>2024</v>
      </c>
      <c r="T90" s="28">
        <v>2025</v>
      </c>
      <c r="U90" s="28">
        <v>2026</v>
      </c>
      <c r="V90" s="28">
        <v>2027</v>
      </c>
      <c r="W90" s="28">
        <v>2028</v>
      </c>
    </row>
    <row r="91" spans="1:25">
      <c r="A91" s="35">
        <v>1</v>
      </c>
      <c r="B91" s="2">
        <v>235351.83</v>
      </c>
      <c r="C91" s="2">
        <v>0</v>
      </c>
      <c r="D91" s="2"/>
      <c r="E91" s="2"/>
      <c r="F91" s="2"/>
      <c r="G91" s="2"/>
      <c r="H91" s="2"/>
      <c r="I91" s="2"/>
      <c r="J91" s="2"/>
      <c r="K91" s="2"/>
      <c r="L91" s="2"/>
      <c r="M91" s="2">
        <v>1.8826059623999996</v>
      </c>
      <c r="N91" s="2">
        <v>0</v>
      </c>
      <c r="O91" s="2"/>
      <c r="P91" s="2"/>
      <c r="Q91" s="2"/>
      <c r="R91" s="2"/>
      <c r="S91" s="2"/>
      <c r="T91" s="2"/>
      <c r="U91" s="2"/>
      <c r="V91" s="2"/>
      <c r="W91" s="2"/>
    </row>
    <row r="92" spans="1:25">
      <c r="A92" s="35">
        <v>10</v>
      </c>
      <c r="B92" s="2">
        <v>4329422.7758183526</v>
      </c>
      <c r="C92" s="2">
        <v>3090239.9497654024</v>
      </c>
      <c r="D92" s="2"/>
      <c r="E92" s="2"/>
      <c r="F92" s="2"/>
      <c r="G92" s="2"/>
      <c r="H92" s="2"/>
      <c r="I92" s="2"/>
      <c r="J92" s="2"/>
      <c r="K92" s="2"/>
      <c r="L92" s="2"/>
      <c r="M92" s="2">
        <v>65.253950162295354</v>
      </c>
      <c r="N92" s="2">
        <v>41.155091564789835</v>
      </c>
      <c r="O92" s="2"/>
      <c r="P92" s="2"/>
      <c r="Q92" s="2"/>
      <c r="R92" s="2"/>
      <c r="S92" s="2"/>
      <c r="T92" s="2"/>
      <c r="U92" s="2"/>
      <c r="V92" s="2"/>
      <c r="W92" s="2"/>
    </row>
    <row r="93" spans="1:25">
      <c r="A93" s="35">
        <v>25</v>
      </c>
      <c r="B93" s="2">
        <v>0</v>
      </c>
      <c r="C93" s="2">
        <v>0</v>
      </c>
      <c r="D93" s="2"/>
      <c r="E93" s="2"/>
      <c r="F93" s="2"/>
      <c r="G93" s="2"/>
      <c r="H93" s="2"/>
      <c r="I93" s="2"/>
      <c r="J93" s="2"/>
      <c r="K93" s="2"/>
      <c r="L93" s="2"/>
      <c r="M93" s="2">
        <v>0</v>
      </c>
      <c r="N93" s="2">
        <v>0</v>
      </c>
      <c r="O93" s="2"/>
      <c r="P93" s="2"/>
      <c r="Q93" s="2"/>
      <c r="R93" s="2"/>
      <c r="S93" s="2"/>
      <c r="T93" s="2"/>
      <c r="U93" s="2"/>
      <c r="V93" s="2"/>
      <c r="W93" s="2"/>
    </row>
    <row r="94" spans="1:25">
      <c r="A94" s="35">
        <v>40</v>
      </c>
      <c r="B94" s="2">
        <v>2155782.3775499999</v>
      </c>
      <c r="C94" s="2">
        <v>2013956.4999999998</v>
      </c>
      <c r="D94" s="2"/>
      <c r="E94" s="2"/>
      <c r="F94" s="2"/>
      <c r="G94" s="2"/>
      <c r="H94" s="2"/>
      <c r="I94" s="2"/>
      <c r="J94" s="2"/>
      <c r="K94" s="2"/>
      <c r="L94" s="2"/>
      <c r="M94" s="2">
        <v>360.06765351306177</v>
      </c>
      <c r="N94" s="2">
        <v>333.77969539626685</v>
      </c>
      <c r="O94" s="2"/>
      <c r="P94" s="2"/>
      <c r="Q94" s="2"/>
      <c r="R94" s="2"/>
      <c r="S94" s="2"/>
      <c r="T94" s="2"/>
      <c r="U94" s="2"/>
      <c r="V94" s="2"/>
      <c r="W94" s="2"/>
    </row>
    <row r="95" spans="1:25">
      <c r="A95" s="35">
        <v>50</v>
      </c>
      <c r="B95" s="2">
        <v>0</v>
      </c>
      <c r="C95" s="2">
        <v>0</v>
      </c>
      <c r="D95" s="2"/>
      <c r="E95" s="2"/>
      <c r="F95" s="2"/>
      <c r="G95" s="2"/>
      <c r="H95" s="2"/>
      <c r="I95" s="2"/>
      <c r="J95" s="2"/>
      <c r="K95" s="2"/>
      <c r="L95" s="2"/>
      <c r="M95" s="2">
        <v>0</v>
      </c>
      <c r="N95" s="2">
        <v>0</v>
      </c>
      <c r="O95" s="2"/>
      <c r="P95" s="2"/>
      <c r="Q95" s="2"/>
      <c r="R95" s="2"/>
      <c r="S95" s="2"/>
      <c r="T95" s="2"/>
      <c r="U95" s="2"/>
      <c r="V95" s="2"/>
      <c r="W95" s="2"/>
    </row>
    <row r="96" spans="1:25">
      <c r="A96" s="35">
        <v>100</v>
      </c>
      <c r="B96" s="2">
        <v>5563468.145518207</v>
      </c>
      <c r="C96" s="2">
        <v>7073430.8299999991</v>
      </c>
      <c r="D96" s="2"/>
      <c r="E96" s="2"/>
      <c r="F96" s="2"/>
      <c r="G96" s="2"/>
      <c r="H96" s="2"/>
      <c r="I96" s="2"/>
      <c r="J96" s="2"/>
      <c r="K96" s="2"/>
      <c r="L96" s="2"/>
      <c r="M96" s="2">
        <v>1759.7492989149343</v>
      </c>
      <c r="N96" s="2">
        <v>1339.7092262994704</v>
      </c>
      <c r="O96" s="2"/>
      <c r="P96" s="2"/>
      <c r="Q96" s="2"/>
      <c r="R96" s="2"/>
      <c r="S96" s="2"/>
      <c r="T96" s="2"/>
      <c r="U96" s="2"/>
      <c r="V96" s="2"/>
      <c r="W96" s="2"/>
    </row>
    <row r="97" spans="1:36">
      <c r="A97" s="35">
        <v>200</v>
      </c>
      <c r="B97" s="2">
        <v>1000</v>
      </c>
      <c r="C97" s="2">
        <v>11072</v>
      </c>
      <c r="D97" s="2"/>
      <c r="E97" s="2"/>
      <c r="F97" s="2"/>
      <c r="G97" s="2"/>
      <c r="H97" s="2"/>
      <c r="I97" s="2"/>
      <c r="J97" s="2"/>
      <c r="K97" s="2"/>
      <c r="L97" s="2"/>
      <c r="M97" s="2">
        <v>1.1000000000000001</v>
      </c>
      <c r="N97" s="2">
        <v>6.0945</v>
      </c>
      <c r="O97" s="2"/>
      <c r="P97" s="2"/>
      <c r="Q97" s="2"/>
      <c r="R97" s="2"/>
      <c r="S97" s="2"/>
      <c r="T97" s="2"/>
      <c r="U97" s="2"/>
      <c r="V97" s="2"/>
      <c r="W97" s="2"/>
    </row>
    <row r="98" spans="1:36">
      <c r="A98" s="35">
        <v>400</v>
      </c>
      <c r="B98" s="2">
        <v>38100</v>
      </c>
      <c r="C98" s="2">
        <v>145201.52527472528</v>
      </c>
      <c r="D98" s="2"/>
      <c r="E98" s="2"/>
      <c r="F98" s="2"/>
      <c r="G98" s="2"/>
      <c r="H98" s="2"/>
      <c r="I98" s="2"/>
      <c r="J98" s="2"/>
      <c r="K98" s="2"/>
      <c r="L98" s="2"/>
      <c r="M98" s="2">
        <v>42.012</v>
      </c>
      <c r="N98" s="2">
        <v>114.35004538678189</v>
      </c>
      <c r="O98" s="2"/>
      <c r="P98" s="2"/>
      <c r="Q98" s="2"/>
      <c r="R98" s="2"/>
      <c r="S98" s="2"/>
      <c r="T98" s="2"/>
      <c r="U98" s="2"/>
      <c r="V98" s="2"/>
      <c r="W98" s="2"/>
    </row>
    <row r="99" spans="1:36">
      <c r="A99" s="35">
        <v>800</v>
      </c>
      <c r="B99" s="2">
        <v>0</v>
      </c>
      <c r="C99" s="2">
        <v>0</v>
      </c>
      <c r="D99" s="2"/>
      <c r="E99" s="2"/>
      <c r="F99" s="2"/>
      <c r="G99" s="2"/>
      <c r="H99" s="2"/>
      <c r="I99" s="2"/>
      <c r="J99" s="2"/>
      <c r="K99" s="2"/>
      <c r="L99" s="2"/>
      <c r="M99" s="2">
        <v>0</v>
      </c>
      <c r="N99" s="2">
        <v>0</v>
      </c>
      <c r="O99" s="2"/>
      <c r="P99" s="2"/>
      <c r="Q99" s="2"/>
      <c r="R99" s="2"/>
      <c r="S99" s="2"/>
      <c r="T99" s="2"/>
      <c r="U99" s="2"/>
      <c r="V99" s="2"/>
      <c r="W99" s="2"/>
    </row>
    <row r="100" spans="1:36">
      <c r="A100" s="35">
        <v>1600</v>
      </c>
      <c r="B100" s="2">
        <v>0</v>
      </c>
      <c r="C100" s="2">
        <v>0</v>
      </c>
      <c r="D100" s="2"/>
      <c r="E100" s="2"/>
      <c r="F100" s="2"/>
      <c r="G100" s="2"/>
      <c r="H100" s="2"/>
      <c r="I100" s="2"/>
      <c r="J100" s="2"/>
      <c r="K100" s="2"/>
      <c r="L100" s="2"/>
      <c r="M100" s="2">
        <v>0</v>
      </c>
      <c r="N100" s="2">
        <v>0</v>
      </c>
      <c r="O100" s="2"/>
      <c r="P100" s="2"/>
      <c r="Q100" s="2"/>
      <c r="R100" s="2"/>
      <c r="S100" s="2"/>
      <c r="T100" s="2"/>
      <c r="U100" s="2"/>
      <c r="V100" s="2"/>
      <c r="W100" s="2"/>
    </row>
    <row r="101" spans="1:36">
      <c r="A101" s="35" t="s">
        <v>236</v>
      </c>
      <c r="B101" s="2">
        <v>12323125.12888656</v>
      </c>
      <c r="C101" s="2">
        <v>12333900.805040129</v>
      </c>
      <c r="D101" s="2"/>
      <c r="E101" s="2"/>
      <c r="F101" s="2"/>
      <c r="G101" s="2"/>
      <c r="H101" s="2"/>
      <c r="I101" s="2"/>
      <c r="J101" s="2"/>
      <c r="K101" s="2"/>
      <c r="L101" s="2"/>
      <c r="M101" s="2">
        <v>2230.065508552691</v>
      </c>
      <c r="N101" s="2">
        <v>1835.0885586473089</v>
      </c>
      <c r="O101" s="2"/>
      <c r="P101" s="2"/>
      <c r="Q101" s="2"/>
      <c r="R101" s="2"/>
      <c r="S101" s="2"/>
      <c r="T101" s="2"/>
      <c r="U101" s="2"/>
      <c r="V101" s="2"/>
      <c r="W101" s="2"/>
    </row>
    <row r="103" spans="1:36">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row>
    <row r="104" spans="1:36">
      <c r="A104" s="14" t="s">
        <v>210</v>
      </c>
    </row>
    <row r="105" spans="1:36">
      <c r="A105" s="119" t="s">
        <v>189</v>
      </c>
      <c r="B105" s="3">
        <v>2018</v>
      </c>
      <c r="C105" s="3">
        <v>2019</v>
      </c>
      <c r="D105" s="3">
        <v>2020</v>
      </c>
      <c r="E105" s="3">
        <v>2021</v>
      </c>
      <c r="F105" s="3">
        <v>2022</v>
      </c>
      <c r="G105" s="3">
        <v>2023</v>
      </c>
      <c r="H105" s="3">
        <v>2024</v>
      </c>
      <c r="I105" s="3">
        <v>2025</v>
      </c>
      <c r="J105" s="3">
        <v>2026</v>
      </c>
      <c r="K105" s="3">
        <v>2027</v>
      </c>
      <c r="L105" s="3">
        <v>2028</v>
      </c>
    </row>
    <row r="106" spans="1:36">
      <c r="A106" s="117" t="s">
        <v>207</v>
      </c>
      <c r="B106" s="156">
        <v>701.54768924200425</v>
      </c>
      <c r="C106" s="118">
        <v>879.09875260754404</v>
      </c>
      <c r="D106" s="118"/>
      <c r="E106" s="118"/>
      <c r="F106" s="118"/>
      <c r="G106" s="118"/>
      <c r="H106" s="118"/>
      <c r="I106" s="118"/>
      <c r="J106" s="118"/>
      <c r="K106" s="118"/>
      <c r="L106" s="118"/>
    </row>
    <row r="107" spans="1:36">
      <c r="A107" s="117" t="s">
        <v>208</v>
      </c>
      <c r="B107" s="153">
        <v>2526.5476892420043</v>
      </c>
      <c r="C107" s="153">
        <v>3405.6464418495484</v>
      </c>
      <c r="D107" s="153"/>
      <c r="E107" s="153"/>
      <c r="F107" s="153"/>
      <c r="G107" s="153"/>
      <c r="H107" s="153"/>
      <c r="I107" s="153"/>
      <c r="J107" s="153"/>
      <c r="K107" s="153"/>
      <c r="L107" s="153"/>
    </row>
    <row r="108" spans="1:36">
      <c r="A108" s="117" t="s">
        <v>209</v>
      </c>
      <c r="B108" s="1"/>
      <c r="C108" s="134">
        <v>0.34794465046147005</v>
      </c>
      <c r="D108" s="134"/>
      <c r="E108" s="134"/>
      <c r="F108" s="134"/>
      <c r="G108" s="134"/>
      <c r="H108" s="134"/>
      <c r="I108" s="134"/>
      <c r="J108" s="134"/>
      <c r="K108" s="134"/>
      <c r="L108" s="134"/>
    </row>
  </sheetData>
  <mergeCells count="2">
    <mergeCell ref="B7:L7"/>
    <mergeCell ref="M7:W7"/>
  </mergeCells>
  <dataValidations count="1">
    <dataValidation type="list" allowBlank="1" showInputMessage="1" showErrorMessage="1" sqref="A9:A87" xr:uid="{00000000-0002-0000-0300-000000000000}">
      <formula1>INDIRECT("Products[LookupCodes]")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R119"/>
  <sheetViews>
    <sheetView zoomScale="80" zoomScaleNormal="80" workbookViewId="0"/>
  </sheetViews>
  <sheetFormatPr defaultColWidth="8.5" defaultRowHeight="15.6"/>
  <cols>
    <col min="1" max="1" width="35.5" bestFit="1" customWidth="1"/>
    <col min="2" max="2" width="9.69921875" customWidth="1"/>
    <col min="3" max="3" width="9.5" customWidth="1"/>
    <col min="4" max="4" width="10" customWidth="1"/>
    <col min="5" max="5" width="9.69921875" customWidth="1"/>
    <col min="6" max="6" width="10.5" customWidth="1"/>
    <col min="7" max="7" width="10.19921875" customWidth="1"/>
    <col min="8" max="8" width="10" customWidth="1"/>
    <col min="9" max="12" width="9" customWidth="1"/>
    <col min="13" max="13" width="9" bestFit="1" customWidth="1"/>
    <col min="14" max="14" width="10" bestFit="1" customWidth="1"/>
    <col min="15" max="20" width="9" bestFit="1" customWidth="1"/>
    <col min="25" max="25" width="9" bestFit="1" customWidth="1"/>
    <col min="28" max="28" width="11" customWidth="1"/>
    <col min="29" max="29" width="11.5" customWidth="1"/>
    <col min="30" max="30" width="11.09765625" customWidth="1"/>
    <col min="31" max="31" width="11.5" customWidth="1"/>
    <col min="37" max="37" width="10.796875" customWidth="1"/>
  </cols>
  <sheetData>
    <row r="1" spans="1:25" s="1" customFormat="1" ht="14.4">
      <c r="A1" s="9"/>
    </row>
    <row r="2" spans="1:25" s="1" customFormat="1" ht="18">
      <c r="A2" s="10" t="str">
        <f>Introduction!B2</f>
        <v>LightCounting Ethernet Transceivers Forecast</v>
      </c>
      <c r="E2" s="31"/>
      <c r="F2" s="20"/>
    </row>
    <row r="3" spans="1:25" s="1" customFormat="1">
      <c r="A3" s="11" t="str">
        <f>Introduction!B3</f>
        <v>September 2023 High Speed Ethernet Optics report - SAMPLE 2023</v>
      </c>
      <c r="D3" s="20"/>
    </row>
    <row r="4" spans="1:25" s="1" customFormat="1" ht="21">
      <c r="A4" s="12" t="str">
        <f>"Forecast for "&amp;A7</f>
        <v>Forecast for Telecom</v>
      </c>
      <c r="C4" s="2"/>
      <c r="D4" s="20"/>
      <c r="F4" s="13"/>
      <c r="G4" s="2"/>
      <c r="H4" s="2"/>
      <c r="I4" s="2"/>
      <c r="J4" s="2"/>
      <c r="K4" s="2"/>
      <c r="L4" s="2"/>
    </row>
    <row r="5" spans="1:25" s="1" customFormat="1" ht="14.4">
      <c r="A5" s="9"/>
    </row>
    <row r="7" spans="1:25">
      <c r="A7" s="5" t="s">
        <v>190</v>
      </c>
      <c r="B7" s="225" t="s">
        <v>206</v>
      </c>
      <c r="C7" s="225"/>
      <c r="D7" s="225"/>
      <c r="E7" s="225"/>
      <c r="F7" s="225"/>
      <c r="G7" s="225"/>
      <c r="H7" s="225"/>
      <c r="I7" s="225"/>
      <c r="J7" s="225"/>
      <c r="K7" s="225"/>
      <c r="L7" s="225"/>
      <c r="M7" s="226" t="s">
        <v>238</v>
      </c>
      <c r="N7" s="226"/>
      <c r="O7" s="226"/>
      <c r="P7" s="226"/>
      <c r="Q7" s="226"/>
      <c r="R7" s="226"/>
      <c r="S7" s="226"/>
      <c r="T7" s="226"/>
      <c r="U7" s="226"/>
      <c r="V7" s="226"/>
      <c r="W7" s="226"/>
    </row>
    <row r="8" spans="1:25" s="4" customFormat="1" ht="13.8">
      <c r="A8" s="195" t="s">
        <v>251</v>
      </c>
      <c r="B8" s="23" t="s">
        <v>192</v>
      </c>
      <c r="C8" s="23" t="s">
        <v>193</v>
      </c>
      <c r="D8" s="23" t="s">
        <v>194</v>
      </c>
      <c r="E8" s="23" t="s">
        <v>195</v>
      </c>
      <c r="F8" s="23" t="s">
        <v>196</v>
      </c>
      <c r="G8" s="23" t="s">
        <v>197</v>
      </c>
      <c r="H8" s="23" t="s">
        <v>198</v>
      </c>
      <c r="I8" s="23" t="s">
        <v>199</v>
      </c>
      <c r="J8" s="23" t="s">
        <v>200</v>
      </c>
      <c r="K8" s="23" t="s">
        <v>201</v>
      </c>
      <c r="L8" s="23" t="s">
        <v>202</v>
      </c>
      <c r="M8" s="196" t="s">
        <v>239</v>
      </c>
      <c r="N8" s="196" t="s">
        <v>240</v>
      </c>
      <c r="O8" s="196" t="s">
        <v>241</v>
      </c>
      <c r="P8" s="196" t="s">
        <v>242</v>
      </c>
      <c r="Q8" s="196" t="s">
        <v>243</v>
      </c>
      <c r="R8" s="196" t="s">
        <v>244</v>
      </c>
      <c r="S8" s="196" t="s">
        <v>245</v>
      </c>
      <c r="T8" s="196" t="s">
        <v>246</v>
      </c>
      <c r="U8" s="196" t="s">
        <v>247</v>
      </c>
      <c r="V8" s="196" t="s">
        <v>248</v>
      </c>
      <c r="W8" s="196" t="s">
        <v>249</v>
      </c>
      <c r="X8" s="197" t="s">
        <v>324</v>
      </c>
      <c r="Y8" s="198" t="s">
        <v>188</v>
      </c>
    </row>
    <row r="9" spans="1:25" s="1" customFormat="1">
      <c r="A9" s="199" t="s">
        <v>130</v>
      </c>
      <c r="B9" s="24">
        <v>0</v>
      </c>
      <c r="C9" s="24">
        <v>0</v>
      </c>
      <c r="D9" s="24"/>
      <c r="E9" s="24"/>
      <c r="F9" s="24"/>
      <c r="G9" s="24"/>
      <c r="H9" s="24"/>
      <c r="I9" s="24"/>
      <c r="J9" s="24"/>
      <c r="K9" s="24"/>
      <c r="L9" s="24"/>
      <c r="M9" s="200">
        <v>0</v>
      </c>
      <c r="N9" s="200">
        <v>0</v>
      </c>
      <c r="O9" s="200"/>
      <c r="P9" s="200"/>
      <c r="Q9" s="200"/>
      <c r="R9" s="200"/>
      <c r="S9" s="200"/>
      <c r="T9" s="200"/>
      <c r="U9" s="200"/>
      <c r="V9" s="200"/>
      <c r="W9" s="200"/>
      <c r="X9" s="201">
        <v>1</v>
      </c>
      <c r="Y9" s="202" t="s">
        <v>189</v>
      </c>
    </row>
    <row r="10" spans="1:25" s="1" customFormat="1">
      <c r="A10" s="199" t="s">
        <v>131</v>
      </c>
      <c r="B10" s="24">
        <v>1961265.2500000005</v>
      </c>
      <c r="C10" s="24">
        <v>1938764.8800000006</v>
      </c>
      <c r="D10" s="24"/>
      <c r="E10" s="24"/>
      <c r="F10" s="24"/>
      <c r="G10" s="24"/>
      <c r="H10" s="24"/>
      <c r="I10" s="24"/>
      <c r="J10" s="24"/>
      <c r="K10" s="24"/>
      <c r="L10" s="24"/>
      <c r="M10" s="200">
        <v>15.688383020000002</v>
      </c>
      <c r="N10" s="200">
        <v>14.981145941200582</v>
      </c>
      <c r="O10" s="200"/>
      <c r="P10" s="200"/>
      <c r="Q10" s="200"/>
      <c r="R10" s="200"/>
      <c r="S10" s="200"/>
      <c r="T10" s="200"/>
      <c r="U10" s="200"/>
      <c r="V10" s="200"/>
      <c r="W10" s="200"/>
      <c r="X10" s="201">
        <v>1</v>
      </c>
      <c r="Y10" s="202" t="s">
        <v>189</v>
      </c>
    </row>
    <row r="11" spans="1:25" s="1" customFormat="1">
      <c r="A11" s="199" t="s">
        <v>132</v>
      </c>
      <c r="B11" s="24">
        <v>508066.5</v>
      </c>
      <c r="C11" s="24">
        <v>426121.5</v>
      </c>
      <c r="D11" s="24"/>
      <c r="E11" s="24"/>
      <c r="F11" s="24"/>
      <c r="G11" s="24"/>
      <c r="H11" s="24"/>
      <c r="I11" s="24"/>
      <c r="J11" s="24"/>
      <c r="K11" s="24"/>
      <c r="L11" s="24"/>
      <c r="M11" s="200">
        <v>5.7695740000000004</v>
      </c>
      <c r="N11" s="200">
        <v>2.8713426698802147</v>
      </c>
      <c r="O11" s="200"/>
      <c r="P11" s="200"/>
      <c r="Q11" s="200"/>
      <c r="R11" s="200"/>
      <c r="S11" s="200"/>
      <c r="T11" s="200"/>
      <c r="U11" s="200"/>
      <c r="V11" s="200"/>
      <c r="W11" s="200"/>
      <c r="X11" s="201">
        <v>1</v>
      </c>
      <c r="Y11" s="202" t="s">
        <v>189</v>
      </c>
    </row>
    <row r="12" spans="1:25" s="1" customFormat="1">
      <c r="A12" s="199" t="s">
        <v>133</v>
      </c>
      <c r="B12" s="24">
        <v>515486</v>
      </c>
      <c r="C12" s="24">
        <v>200286</v>
      </c>
      <c r="D12" s="24"/>
      <c r="E12" s="24"/>
      <c r="F12" s="24"/>
      <c r="G12" s="24"/>
      <c r="H12" s="24"/>
      <c r="I12" s="24"/>
      <c r="J12" s="24"/>
      <c r="K12" s="24"/>
      <c r="L12" s="24"/>
      <c r="M12" s="200">
        <v>16.948148</v>
      </c>
      <c r="N12" s="200">
        <v>5.9196285178973715</v>
      </c>
      <c r="O12" s="200"/>
      <c r="P12" s="200"/>
      <c r="Q12" s="200"/>
      <c r="R12" s="200"/>
      <c r="S12" s="200"/>
      <c r="T12" s="200"/>
      <c r="U12" s="200"/>
      <c r="V12" s="200"/>
      <c r="W12" s="200"/>
      <c r="X12" s="201">
        <v>1</v>
      </c>
      <c r="Y12" s="202" t="s">
        <v>189</v>
      </c>
    </row>
    <row r="13" spans="1:25" s="1" customFormat="1">
      <c r="A13" s="199" t="s">
        <v>134</v>
      </c>
      <c r="B13" s="24">
        <v>0</v>
      </c>
      <c r="C13" s="24">
        <v>0</v>
      </c>
      <c r="D13" s="24"/>
      <c r="E13" s="24"/>
      <c r="F13" s="24"/>
      <c r="G13" s="24"/>
      <c r="H13" s="24"/>
      <c r="I13" s="24"/>
      <c r="J13" s="24"/>
      <c r="K13" s="24"/>
      <c r="L13" s="24"/>
      <c r="M13" s="200">
        <v>0</v>
      </c>
      <c r="N13" s="200">
        <v>0</v>
      </c>
      <c r="O13" s="200"/>
      <c r="P13" s="200"/>
      <c r="Q13" s="200"/>
      <c r="R13" s="200"/>
      <c r="S13" s="200"/>
      <c r="T13" s="200"/>
      <c r="U13" s="200"/>
      <c r="V13" s="200"/>
      <c r="W13" s="200"/>
      <c r="X13" s="201">
        <v>1</v>
      </c>
      <c r="Y13" s="202" t="s">
        <v>189</v>
      </c>
    </row>
    <row r="14" spans="1:25" s="1" customFormat="1">
      <c r="A14" s="199" t="s">
        <v>135</v>
      </c>
      <c r="B14" s="24">
        <v>0</v>
      </c>
      <c r="C14" s="24">
        <v>0</v>
      </c>
      <c r="D14" s="24"/>
      <c r="E14" s="24"/>
      <c r="F14" s="24"/>
      <c r="G14" s="24"/>
      <c r="H14" s="24"/>
      <c r="I14" s="24"/>
      <c r="J14" s="24"/>
      <c r="K14" s="24"/>
      <c r="L14" s="24"/>
      <c r="M14" s="200">
        <v>0</v>
      </c>
      <c r="N14" s="200">
        <v>0</v>
      </c>
      <c r="O14" s="200"/>
      <c r="P14" s="200"/>
      <c r="Q14" s="200"/>
      <c r="R14" s="200"/>
      <c r="S14" s="200"/>
      <c r="T14" s="200"/>
      <c r="U14" s="200"/>
      <c r="V14" s="200"/>
      <c r="W14" s="200"/>
      <c r="X14" s="201">
        <v>10</v>
      </c>
      <c r="Y14" s="202" t="s">
        <v>189</v>
      </c>
    </row>
    <row r="15" spans="1:25" s="1" customFormat="1">
      <c r="A15" s="199" t="s">
        <v>136</v>
      </c>
      <c r="B15" s="24">
        <v>0</v>
      </c>
      <c r="C15" s="24">
        <v>0</v>
      </c>
      <c r="D15" s="24"/>
      <c r="E15" s="24"/>
      <c r="F15" s="24"/>
      <c r="G15" s="24"/>
      <c r="H15" s="24"/>
      <c r="I15" s="24"/>
      <c r="J15" s="24"/>
      <c r="K15" s="24"/>
      <c r="L15" s="24"/>
      <c r="M15" s="200">
        <v>0</v>
      </c>
      <c r="N15" s="200">
        <v>0</v>
      </c>
      <c r="O15" s="200"/>
      <c r="P15" s="200"/>
      <c r="Q15" s="200"/>
      <c r="R15" s="200"/>
      <c r="S15" s="200"/>
      <c r="T15" s="200"/>
      <c r="U15" s="200"/>
      <c r="V15" s="200"/>
      <c r="W15" s="200"/>
      <c r="X15" s="201">
        <v>10</v>
      </c>
      <c r="Y15" s="202" t="s">
        <v>189</v>
      </c>
    </row>
    <row r="16" spans="1:25" s="1" customFormat="1">
      <c r="A16" s="199" t="s">
        <v>137</v>
      </c>
      <c r="B16" s="24">
        <v>0</v>
      </c>
      <c r="C16" s="24">
        <v>0</v>
      </c>
      <c r="D16" s="24"/>
      <c r="E16" s="24"/>
      <c r="F16" s="24"/>
      <c r="G16" s="24"/>
      <c r="H16" s="24"/>
      <c r="I16" s="24"/>
      <c r="J16" s="24"/>
      <c r="K16" s="24"/>
      <c r="L16" s="24"/>
      <c r="M16" s="200">
        <v>0</v>
      </c>
      <c r="N16" s="200">
        <v>0</v>
      </c>
      <c r="O16" s="200"/>
      <c r="P16" s="200"/>
      <c r="Q16" s="200"/>
      <c r="R16" s="200"/>
      <c r="S16" s="200"/>
      <c r="T16" s="200"/>
      <c r="U16" s="200"/>
      <c r="V16" s="200"/>
      <c r="W16" s="200"/>
      <c r="X16" s="201">
        <v>10</v>
      </c>
      <c r="Y16" s="202" t="s">
        <v>189</v>
      </c>
    </row>
    <row r="17" spans="1:25" s="1" customFormat="1">
      <c r="A17" s="199" t="s">
        <v>138</v>
      </c>
      <c r="B17" s="24">
        <v>138882.79999999999</v>
      </c>
      <c r="C17" s="24">
        <v>133514.5</v>
      </c>
      <c r="D17" s="24"/>
      <c r="E17" s="24"/>
      <c r="F17" s="24"/>
      <c r="G17" s="24"/>
      <c r="H17" s="24"/>
      <c r="I17" s="24"/>
      <c r="J17" s="24"/>
      <c r="K17" s="24"/>
      <c r="L17" s="24"/>
      <c r="M17" s="200">
        <v>6.1126548687697664</v>
      </c>
      <c r="N17" s="200">
        <v>5.4740944999999996</v>
      </c>
      <c r="O17" s="200"/>
      <c r="P17" s="200"/>
      <c r="Q17" s="200"/>
      <c r="R17" s="200"/>
      <c r="S17" s="200"/>
      <c r="T17" s="200"/>
      <c r="U17" s="200"/>
      <c r="V17" s="200"/>
      <c r="W17" s="200"/>
      <c r="X17" s="201">
        <v>10</v>
      </c>
      <c r="Y17" s="202" t="s">
        <v>189</v>
      </c>
    </row>
    <row r="18" spans="1:25" s="1" customFormat="1">
      <c r="A18" s="199" t="s">
        <v>139</v>
      </c>
      <c r="B18" s="24">
        <v>1722213.75</v>
      </c>
      <c r="C18" s="24">
        <v>1322668</v>
      </c>
      <c r="D18" s="24"/>
      <c r="E18" s="24"/>
      <c r="F18" s="24"/>
      <c r="G18" s="24"/>
      <c r="H18" s="24"/>
      <c r="I18" s="24"/>
      <c r="J18" s="24"/>
      <c r="K18" s="24"/>
      <c r="L18" s="24"/>
      <c r="M18" s="200">
        <v>41.633685667866175</v>
      </c>
      <c r="N18" s="200">
        <v>28.60560921283216</v>
      </c>
      <c r="O18" s="200"/>
      <c r="P18" s="200"/>
      <c r="Q18" s="200"/>
      <c r="R18" s="200"/>
      <c r="S18" s="200"/>
      <c r="T18" s="200"/>
      <c r="U18" s="200"/>
      <c r="V18" s="200"/>
      <c r="W18" s="200"/>
      <c r="X18" s="201">
        <v>10</v>
      </c>
      <c r="Y18" s="202" t="s">
        <v>189</v>
      </c>
    </row>
    <row r="19" spans="1:25" s="1" customFormat="1">
      <c r="A19" s="199" t="s">
        <v>140</v>
      </c>
      <c r="B19" s="24">
        <v>125015.20000000001</v>
      </c>
      <c r="C19" s="24">
        <v>52680</v>
      </c>
      <c r="D19" s="24"/>
      <c r="E19" s="24"/>
      <c r="F19" s="24"/>
      <c r="G19" s="24"/>
      <c r="H19" s="24"/>
      <c r="I19" s="24"/>
      <c r="J19" s="24"/>
      <c r="K19" s="24"/>
      <c r="L19" s="24"/>
      <c r="M19" s="200">
        <v>14.960181659357952</v>
      </c>
      <c r="N19" s="200">
        <v>6.2952962388270617</v>
      </c>
      <c r="O19" s="200"/>
      <c r="P19" s="200"/>
      <c r="Q19" s="200"/>
      <c r="R19" s="200"/>
      <c r="S19" s="200"/>
      <c r="T19" s="200"/>
      <c r="U19" s="200"/>
      <c r="V19" s="200"/>
      <c r="W19" s="200"/>
      <c r="X19" s="201">
        <v>10</v>
      </c>
      <c r="Y19" s="202" t="s">
        <v>189</v>
      </c>
    </row>
    <row r="20" spans="1:25" s="1" customFormat="1">
      <c r="A20" s="199" t="s">
        <v>141</v>
      </c>
      <c r="B20" s="24">
        <v>379296.11999999994</v>
      </c>
      <c r="C20" s="24">
        <v>226567.59999999998</v>
      </c>
      <c r="D20" s="24"/>
      <c r="E20" s="24"/>
      <c r="F20" s="24"/>
      <c r="G20" s="24"/>
      <c r="H20" s="24"/>
      <c r="I20" s="24"/>
      <c r="J20" s="24"/>
      <c r="K20" s="24"/>
      <c r="L20" s="24"/>
      <c r="M20" s="200">
        <v>37.915849000810525</v>
      </c>
      <c r="N20" s="200">
        <v>14.957267514184363</v>
      </c>
      <c r="O20" s="200"/>
      <c r="P20" s="200"/>
      <c r="Q20" s="200"/>
      <c r="R20" s="200"/>
      <c r="S20" s="200"/>
      <c r="T20" s="200"/>
      <c r="U20" s="200"/>
      <c r="V20" s="200"/>
      <c r="W20" s="200"/>
      <c r="X20" s="201">
        <v>10</v>
      </c>
      <c r="Y20" s="202" t="s">
        <v>189</v>
      </c>
    </row>
    <row r="21" spans="1:25" s="1" customFormat="1">
      <c r="A21" s="199" t="s">
        <v>142</v>
      </c>
      <c r="B21" s="24">
        <v>9982</v>
      </c>
      <c r="C21" s="24">
        <v>2890</v>
      </c>
      <c r="D21" s="24"/>
      <c r="E21" s="24"/>
      <c r="F21" s="24"/>
      <c r="G21" s="24"/>
      <c r="H21" s="24"/>
      <c r="I21" s="24"/>
      <c r="J21" s="24"/>
      <c r="K21" s="24"/>
      <c r="L21" s="24"/>
      <c r="M21" s="200">
        <v>2.9799696693860023</v>
      </c>
      <c r="N21" s="200">
        <v>0.98199856990558521</v>
      </c>
      <c r="O21" s="200"/>
      <c r="P21" s="200"/>
      <c r="Q21" s="200"/>
      <c r="R21" s="200"/>
      <c r="S21" s="200"/>
      <c r="T21" s="200"/>
      <c r="U21" s="200"/>
      <c r="V21" s="200"/>
      <c r="W21" s="200"/>
      <c r="X21" s="201">
        <v>10</v>
      </c>
      <c r="Y21" s="202" t="s">
        <v>189</v>
      </c>
    </row>
    <row r="22" spans="1:25" s="1" customFormat="1">
      <c r="A22" s="199" t="s">
        <v>143</v>
      </c>
      <c r="B22" s="24">
        <v>137379.5</v>
      </c>
      <c r="C22" s="24">
        <v>114319</v>
      </c>
      <c r="D22" s="24"/>
      <c r="E22" s="24"/>
      <c r="F22" s="24"/>
      <c r="G22" s="24"/>
      <c r="H22" s="24"/>
      <c r="I22" s="24"/>
      <c r="J22" s="24"/>
      <c r="K22" s="24"/>
      <c r="L22" s="24"/>
      <c r="M22" s="200">
        <v>31.88064561095899</v>
      </c>
      <c r="N22" s="200">
        <v>24.00613644011074</v>
      </c>
      <c r="O22" s="200"/>
      <c r="P22" s="200"/>
      <c r="Q22" s="200"/>
      <c r="R22" s="200"/>
      <c r="S22" s="200"/>
      <c r="T22" s="200"/>
      <c r="U22" s="200"/>
      <c r="V22" s="200"/>
      <c r="W22" s="200"/>
      <c r="X22" s="201">
        <v>10</v>
      </c>
      <c r="Y22" s="202" t="s">
        <v>189</v>
      </c>
    </row>
    <row r="23" spans="1:25" s="1" customFormat="1">
      <c r="A23" s="199" t="s">
        <v>144</v>
      </c>
      <c r="B23" s="24">
        <v>1750</v>
      </c>
      <c r="C23" s="24">
        <v>2500</v>
      </c>
      <c r="D23" s="24"/>
      <c r="E23" s="24"/>
      <c r="F23" s="24"/>
      <c r="G23" s="24"/>
      <c r="H23" s="24"/>
      <c r="I23" s="24"/>
      <c r="J23" s="24"/>
      <c r="K23" s="24"/>
      <c r="L23" s="24"/>
      <c r="M23" s="200">
        <v>0.2</v>
      </c>
      <c r="N23" s="200">
        <v>0.3</v>
      </c>
      <c r="O23" s="200"/>
      <c r="P23" s="200"/>
      <c r="Q23" s="200"/>
      <c r="R23" s="200"/>
      <c r="S23" s="200"/>
      <c r="T23" s="200"/>
      <c r="U23" s="200"/>
      <c r="V23" s="200"/>
      <c r="W23" s="200"/>
      <c r="X23" s="201">
        <v>10</v>
      </c>
      <c r="Y23" s="202" t="s">
        <v>189</v>
      </c>
    </row>
    <row r="24" spans="1:25" s="1" customFormat="1">
      <c r="A24" s="199" t="s">
        <v>145</v>
      </c>
      <c r="B24" s="24">
        <v>0</v>
      </c>
      <c r="C24" s="24">
        <v>0</v>
      </c>
      <c r="D24" s="24"/>
      <c r="E24" s="24"/>
      <c r="F24" s="24"/>
      <c r="G24" s="24"/>
      <c r="H24" s="24"/>
      <c r="I24" s="24"/>
      <c r="J24" s="24"/>
      <c r="K24" s="24"/>
      <c r="L24" s="24"/>
      <c r="M24" s="200">
        <v>0</v>
      </c>
      <c r="N24" s="200">
        <v>0</v>
      </c>
      <c r="O24" s="200"/>
      <c r="P24" s="200"/>
      <c r="Q24" s="200"/>
      <c r="R24" s="200"/>
      <c r="S24" s="200"/>
      <c r="T24" s="200"/>
      <c r="U24" s="200"/>
      <c r="V24" s="200"/>
      <c r="W24" s="200"/>
      <c r="X24" s="201">
        <v>25</v>
      </c>
      <c r="Y24" s="202" t="s">
        <v>189</v>
      </c>
    </row>
    <row r="25" spans="1:25" s="1" customFormat="1">
      <c r="A25" s="199" t="s">
        <v>146</v>
      </c>
      <c r="B25" s="24">
        <v>17012.7</v>
      </c>
      <c r="C25" s="24">
        <v>19817.099999999999</v>
      </c>
      <c r="D25" s="24"/>
      <c r="E25" s="24"/>
      <c r="F25" s="24"/>
      <c r="G25" s="24"/>
      <c r="H25" s="24"/>
      <c r="I25" s="24"/>
      <c r="J25" s="24"/>
      <c r="K25" s="24"/>
      <c r="L25" s="24"/>
      <c r="M25" s="200">
        <v>3.3110929619999991</v>
      </c>
      <c r="N25" s="200">
        <v>2.3241972000000009</v>
      </c>
      <c r="O25" s="200"/>
      <c r="P25" s="200"/>
      <c r="Q25" s="200"/>
      <c r="R25" s="200"/>
      <c r="S25" s="200"/>
      <c r="T25" s="200"/>
      <c r="U25" s="200"/>
      <c r="V25" s="200"/>
      <c r="W25" s="200"/>
      <c r="X25" s="201">
        <v>25</v>
      </c>
      <c r="Y25" s="202" t="s">
        <v>189</v>
      </c>
    </row>
    <row r="26" spans="1:25" s="1" customFormat="1">
      <c r="A26" s="199" t="s">
        <v>147</v>
      </c>
      <c r="B26" s="24">
        <v>0</v>
      </c>
      <c r="C26" s="24">
        <v>0</v>
      </c>
      <c r="D26" s="24"/>
      <c r="E26" s="24"/>
      <c r="F26" s="24"/>
      <c r="G26" s="24"/>
      <c r="H26" s="24"/>
      <c r="I26" s="24"/>
      <c r="J26" s="24"/>
      <c r="K26" s="24"/>
      <c r="L26" s="24"/>
      <c r="M26" s="200">
        <v>0</v>
      </c>
      <c r="N26" s="200">
        <v>0</v>
      </c>
      <c r="O26" s="200"/>
      <c r="P26" s="200"/>
      <c r="Q26" s="200"/>
      <c r="R26" s="200"/>
      <c r="S26" s="200"/>
      <c r="T26" s="200"/>
      <c r="U26" s="200"/>
      <c r="V26" s="200"/>
      <c r="W26" s="200"/>
      <c r="X26" s="201">
        <v>25</v>
      </c>
      <c r="Y26" s="202" t="s">
        <v>189</v>
      </c>
    </row>
    <row r="27" spans="1:25" s="1" customFormat="1">
      <c r="A27" s="199" t="s">
        <v>0</v>
      </c>
      <c r="B27" s="24">
        <v>48031.975000000006</v>
      </c>
      <c r="C27" s="24">
        <v>32936.65</v>
      </c>
      <c r="D27" s="24"/>
      <c r="E27" s="24"/>
      <c r="F27" s="24"/>
      <c r="G27" s="24"/>
      <c r="H27" s="24"/>
      <c r="I27" s="24"/>
      <c r="J27" s="24"/>
      <c r="K27" s="24"/>
      <c r="L27" s="24"/>
      <c r="M27" s="200">
        <v>2.8175683599085448</v>
      </c>
      <c r="N27" s="200">
        <v>1.5191079107142855</v>
      </c>
      <c r="O27" s="200"/>
      <c r="P27" s="200"/>
      <c r="Q27" s="200"/>
      <c r="R27" s="200"/>
      <c r="S27" s="200"/>
      <c r="T27" s="200"/>
      <c r="U27" s="200"/>
      <c r="V27" s="200"/>
      <c r="W27" s="200"/>
      <c r="X27" s="201">
        <f>VLOOKUP(A27,Products!$A$27:$F$88,6,FALSE)</f>
        <v>40</v>
      </c>
      <c r="Y27" s="202" t="s">
        <v>189</v>
      </c>
    </row>
    <row r="28" spans="1:25" s="1" customFormat="1">
      <c r="A28" s="199" t="s">
        <v>148</v>
      </c>
      <c r="B28" s="24">
        <v>0</v>
      </c>
      <c r="C28" s="24">
        <v>0</v>
      </c>
      <c r="D28" s="24"/>
      <c r="E28" s="24"/>
      <c r="F28" s="24"/>
      <c r="G28" s="24"/>
      <c r="H28" s="24"/>
      <c r="I28" s="24"/>
      <c r="J28" s="24"/>
      <c r="K28" s="24"/>
      <c r="L28" s="24"/>
      <c r="M28" s="200">
        <v>0</v>
      </c>
      <c r="N28" s="200">
        <v>0</v>
      </c>
      <c r="O28" s="200"/>
      <c r="P28" s="200"/>
      <c r="Q28" s="200"/>
      <c r="R28" s="200"/>
      <c r="S28" s="200"/>
      <c r="T28" s="200"/>
      <c r="U28" s="200"/>
      <c r="V28" s="200"/>
      <c r="W28" s="200"/>
      <c r="X28" s="201">
        <f>VLOOKUP(A28,Products!$A$27:$F$88,6,FALSE)</f>
        <v>40</v>
      </c>
      <c r="Y28" s="202" t="s">
        <v>189</v>
      </c>
    </row>
    <row r="29" spans="1:25" s="1" customFormat="1">
      <c r="A29" s="199" t="s">
        <v>1</v>
      </c>
      <c r="B29" s="24">
        <v>24553.350000000002</v>
      </c>
      <c r="C29" s="24">
        <v>14680.7</v>
      </c>
      <c r="D29" s="24"/>
      <c r="E29" s="24"/>
      <c r="F29" s="24"/>
      <c r="G29" s="24"/>
      <c r="H29" s="24"/>
      <c r="I29" s="24"/>
      <c r="J29" s="24"/>
      <c r="K29" s="24"/>
      <c r="L29" s="24"/>
      <c r="M29" s="200">
        <v>1.5677539995766425</v>
      </c>
      <c r="N29" s="200">
        <v>0.91088694999999986</v>
      </c>
      <c r="O29" s="200"/>
      <c r="P29" s="200"/>
      <c r="Q29" s="200"/>
      <c r="R29" s="200"/>
      <c r="S29" s="200"/>
      <c r="T29" s="200"/>
      <c r="U29" s="200"/>
      <c r="V29" s="200"/>
      <c r="W29" s="200"/>
      <c r="X29" s="201">
        <f>VLOOKUP(A29,Products!$A$27:$F$88,6,FALSE)</f>
        <v>40</v>
      </c>
      <c r="Y29" s="202" t="s">
        <v>189</v>
      </c>
    </row>
    <row r="30" spans="1:25" s="1" customFormat="1">
      <c r="A30" s="199" t="s">
        <v>149</v>
      </c>
      <c r="B30" s="24">
        <v>0</v>
      </c>
      <c r="C30" s="24">
        <v>0</v>
      </c>
      <c r="D30" s="24"/>
      <c r="E30" s="24"/>
      <c r="F30" s="24"/>
      <c r="G30" s="24"/>
      <c r="H30" s="24"/>
      <c r="I30" s="24"/>
      <c r="J30" s="24"/>
      <c r="K30" s="24"/>
      <c r="L30" s="24"/>
      <c r="M30" s="200">
        <v>0</v>
      </c>
      <c r="N30" s="200">
        <v>0</v>
      </c>
      <c r="O30" s="200"/>
      <c r="P30" s="200"/>
      <c r="Q30" s="200"/>
      <c r="R30" s="200"/>
      <c r="S30" s="200"/>
      <c r="T30" s="200"/>
      <c r="U30" s="200"/>
      <c r="V30" s="200"/>
      <c r="W30" s="200"/>
      <c r="X30" s="201">
        <f>VLOOKUP(A30,Products!$A$27:$F$88,6,FALSE)</f>
        <v>40</v>
      </c>
      <c r="Y30" s="202" t="s">
        <v>189</v>
      </c>
    </row>
    <row r="31" spans="1:25" s="1" customFormat="1">
      <c r="A31" s="199" t="s">
        <v>150</v>
      </c>
      <c r="B31" s="24">
        <v>0</v>
      </c>
      <c r="C31" s="24">
        <v>0</v>
      </c>
      <c r="D31" s="24"/>
      <c r="E31" s="24"/>
      <c r="F31" s="24"/>
      <c r="G31" s="24"/>
      <c r="H31" s="24"/>
      <c r="I31" s="24"/>
      <c r="J31" s="24"/>
      <c r="K31" s="24"/>
      <c r="L31" s="24"/>
      <c r="M31" s="200">
        <v>0</v>
      </c>
      <c r="N31" s="200">
        <v>0</v>
      </c>
      <c r="O31" s="200"/>
      <c r="P31" s="200"/>
      <c r="Q31" s="200"/>
      <c r="R31" s="200"/>
      <c r="S31" s="200"/>
      <c r="T31" s="200"/>
      <c r="U31" s="200"/>
      <c r="V31" s="200"/>
      <c r="W31" s="200"/>
      <c r="X31" s="201">
        <f>VLOOKUP(A31,Products!$A$27:$F$88,6,FALSE)</f>
        <v>40</v>
      </c>
      <c r="Y31" s="202" t="s">
        <v>189</v>
      </c>
    </row>
    <row r="32" spans="1:25" s="1" customFormat="1">
      <c r="A32" s="199" t="s">
        <v>2</v>
      </c>
      <c r="B32" s="24">
        <v>0</v>
      </c>
      <c r="C32" s="24">
        <v>0</v>
      </c>
      <c r="D32" s="24"/>
      <c r="E32" s="24"/>
      <c r="F32" s="24"/>
      <c r="G32" s="24"/>
      <c r="H32" s="24"/>
      <c r="I32" s="24"/>
      <c r="J32" s="24"/>
      <c r="K32" s="24"/>
      <c r="L32" s="24"/>
      <c r="M32" s="200">
        <v>0</v>
      </c>
      <c r="N32" s="200">
        <v>0</v>
      </c>
      <c r="O32" s="200"/>
      <c r="P32" s="200"/>
      <c r="Q32" s="200"/>
      <c r="R32" s="200"/>
      <c r="S32" s="200"/>
      <c r="T32" s="200"/>
      <c r="U32" s="200"/>
      <c r="V32" s="200"/>
      <c r="W32" s="200"/>
      <c r="X32" s="201">
        <f>VLOOKUP(A32,Products!$A$27:$F$88,6,FALSE)</f>
        <v>40</v>
      </c>
      <c r="Y32" s="202" t="s">
        <v>189</v>
      </c>
    </row>
    <row r="33" spans="1:25" s="1" customFormat="1">
      <c r="A33" s="199" t="s">
        <v>151</v>
      </c>
      <c r="B33" s="24">
        <v>0</v>
      </c>
      <c r="C33" s="24">
        <v>0</v>
      </c>
      <c r="D33" s="24"/>
      <c r="E33" s="24"/>
      <c r="F33" s="24"/>
      <c r="G33" s="24"/>
      <c r="H33" s="24"/>
      <c r="I33" s="24"/>
      <c r="J33" s="24"/>
      <c r="K33" s="24"/>
      <c r="L33" s="24"/>
      <c r="M33" s="200">
        <v>0</v>
      </c>
      <c r="N33" s="200">
        <v>0</v>
      </c>
      <c r="O33" s="200"/>
      <c r="P33" s="200"/>
      <c r="Q33" s="200"/>
      <c r="R33" s="200"/>
      <c r="S33" s="200"/>
      <c r="T33" s="200"/>
      <c r="U33" s="200"/>
      <c r="V33" s="200"/>
      <c r="W33" s="200"/>
      <c r="X33" s="201">
        <f>VLOOKUP(A33,Products!$A$27:$F$88,6,FALSE)</f>
        <v>40</v>
      </c>
      <c r="Y33" s="202" t="s">
        <v>189</v>
      </c>
    </row>
    <row r="34" spans="1:25" s="1" customFormat="1">
      <c r="A34" s="199" t="s">
        <v>152</v>
      </c>
      <c r="B34" s="24">
        <v>0</v>
      </c>
      <c r="C34" s="24">
        <v>0</v>
      </c>
      <c r="D34" s="24"/>
      <c r="E34" s="24"/>
      <c r="F34" s="24"/>
      <c r="G34" s="24"/>
      <c r="H34" s="24"/>
      <c r="I34" s="24"/>
      <c r="J34" s="24"/>
      <c r="K34" s="24"/>
      <c r="L34" s="24"/>
      <c r="M34" s="200">
        <v>0</v>
      </c>
      <c r="N34" s="200">
        <v>0</v>
      </c>
      <c r="O34" s="200"/>
      <c r="P34" s="200"/>
      <c r="Q34" s="200"/>
      <c r="R34" s="200"/>
      <c r="S34" s="200"/>
      <c r="T34" s="200"/>
      <c r="U34" s="200"/>
      <c r="V34" s="200"/>
      <c r="W34" s="200"/>
      <c r="X34" s="201">
        <f>VLOOKUP(A34,Products!$A$27:$F$88,6,FALSE)</f>
        <v>40</v>
      </c>
      <c r="Y34" s="202" t="s">
        <v>189</v>
      </c>
    </row>
    <row r="35" spans="1:25" s="1" customFormat="1">
      <c r="A35" s="199" t="s">
        <v>153</v>
      </c>
      <c r="B35" s="24">
        <v>1315.8399999999997</v>
      </c>
      <c r="C35" s="24">
        <v>402.74999999999989</v>
      </c>
      <c r="D35" s="24"/>
      <c r="E35" s="24"/>
      <c r="F35" s="24"/>
      <c r="G35" s="24"/>
      <c r="H35" s="24"/>
      <c r="I35" s="24"/>
      <c r="J35" s="24"/>
      <c r="K35" s="24"/>
      <c r="L35" s="24"/>
      <c r="M35" s="200">
        <v>1.6514460799999986</v>
      </c>
      <c r="N35" s="200">
        <v>0.36017757000000028</v>
      </c>
      <c r="O35" s="200"/>
      <c r="P35" s="200"/>
      <c r="Q35" s="200"/>
      <c r="R35" s="200"/>
      <c r="S35" s="200"/>
      <c r="T35" s="200"/>
      <c r="U35" s="200"/>
      <c r="V35" s="200"/>
      <c r="W35" s="200"/>
      <c r="X35" s="201">
        <f>VLOOKUP(A35,Products!$A$27:$F$88,6,FALSE)</f>
        <v>40</v>
      </c>
      <c r="Y35" s="202" t="s">
        <v>189</v>
      </c>
    </row>
    <row r="36" spans="1:25" s="1" customFormat="1">
      <c r="A36" s="199" t="s">
        <v>154</v>
      </c>
      <c r="B36" s="24">
        <v>0</v>
      </c>
      <c r="C36" s="24">
        <v>0</v>
      </c>
      <c r="D36" s="24"/>
      <c r="E36" s="24"/>
      <c r="F36" s="24"/>
      <c r="G36" s="24"/>
      <c r="H36" s="24"/>
      <c r="I36" s="24"/>
      <c r="J36" s="24"/>
      <c r="K36" s="24"/>
      <c r="L36" s="24"/>
      <c r="M36" s="200">
        <v>0</v>
      </c>
      <c r="N36" s="200">
        <v>0</v>
      </c>
      <c r="O36" s="200"/>
      <c r="P36" s="200"/>
      <c r="Q36" s="200"/>
      <c r="R36" s="200"/>
      <c r="S36" s="200"/>
      <c r="T36" s="200"/>
      <c r="U36" s="200"/>
      <c r="V36" s="200"/>
      <c r="W36" s="200"/>
      <c r="X36" s="201">
        <f>VLOOKUP(A36,Products!$A$27:$F$88,6,FALSE)</f>
        <v>50</v>
      </c>
      <c r="Y36" s="202" t="s">
        <v>189</v>
      </c>
    </row>
    <row r="37" spans="1:25">
      <c r="A37" s="199" t="s">
        <v>155</v>
      </c>
      <c r="B37" s="24">
        <v>0</v>
      </c>
      <c r="C37" s="24">
        <v>0</v>
      </c>
      <c r="D37" s="24"/>
      <c r="E37" s="24"/>
      <c r="F37" s="24"/>
      <c r="G37" s="24"/>
      <c r="H37" s="24"/>
      <c r="I37" s="24"/>
      <c r="J37" s="24"/>
      <c r="K37" s="24"/>
      <c r="L37" s="24"/>
      <c r="M37" s="200">
        <v>0</v>
      </c>
      <c r="N37" s="200">
        <v>0</v>
      </c>
      <c r="O37" s="200"/>
      <c r="P37" s="200"/>
      <c r="Q37" s="200"/>
      <c r="R37" s="200"/>
      <c r="S37" s="200"/>
      <c r="T37" s="200"/>
      <c r="U37" s="200"/>
      <c r="V37" s="200"/>
      <c r="W37" s="200"/>
      <c r="X37" s="201">
        <f>VLOOKUP(A37,Products!$A$27:$F$88,6,FALSE)</f>
        <v>50</v>
      </c>
      <c r="Y37" s="202" t="s">
        <v>189</v>
      </c>
    </row>
    <row r="38" spans="1:25">
      <c r="A38" s="199" t="s">
        <v>156</v>
      </c>
      <c r="B38" s="24">
        <v>0</v>
      </c>
      <c r="C38" s="24">
        <v>0</v>
      </c>
      <c r="D38" s="24"/>
      <c r="E38" s="24"/>
      <c r="F38" s="24"/>
      <c r="G38" s="24"/>
      <c r="H38" s="24"/>
      <c r="I38" s="24"/>
      <c r="J38" s="24"/>
      <c r="K38" s="24"/>
      <c r="L38" s="24"/>
      <c r="M38" s="200">
        <v>0</v>
      </c>
      <c r="N38" s="200">
        <v>0</v>
      </c>
      <c r="O38" s="200"/>
      <c r="P38" s="200"/>
      <c r="Q38" s="200"/>
      <c r="R38" s="200"/>
      <c r="S38" s="200"/>
      <c r="T38" s="200"/>
      <c r="U38" s="200"/>
      <c r="V38" s="200"/>
      <c r="W38" s="200"/>
      <c r="X38" s="201">
        <f>VLOOKUP(A38,Products!$A$27:$F$88,6,FALSE)</f>
        <v>50</v>
      </c>
      <c r="Y38" s="202" t="s">
        <v>189</v>
      </c>
    </row>
    <row r="39" spans="1:25">
      <c r="A39" s="199" t="s">
        <v>157</v>
      </c>
      <c r="B39" s="24">
        <v>0</v>
      </c>
      <c r="C39" s="24">
        <v>0</v>
      </c>
      <c r="D39" s="24"/>
      <c r="E39" s="24"/>
      <c r="F39" s="24"/>
      <c r="G39" s="24"/>
      <c r="H39" s="24"/>
      <c r="I39" s="24"/>
      <c r="J39" s="24"/>
      <c r="K39" s="24"/>
      <c r="L39" s="24"/>
      <c r="M39" s="200">
        <v>0</v>
      </c>
      <c r="N39" s="200">
        <v>0</v>
      </c>
      <c r="O39" s="200"/>
      <c r="P39" s="200"/>
      <c r="Q39" s="200"/>
      <c r="R39" s="200"/>
      <c r="S39" s="200"/>
      <c r="T39" s="200"/>
      <c r="U39" s="200"/>
      <c r="V39" s="200"/>
      <c r="W39" s="200"/>
      <c r="X39" s="201">
        <f>VLOOKUP(A39,Products!$A$27:$F$88,6,FALSE)</f>
        <v>50</v>
      </c>
      <c r="Y39" s="202" t="s">
        <v>189</v>
      </c>
    </row>
    <row r="40" spans="1:25">
      <c r="A40" s="199" t="s">
        <v>158</v>
      </c>
      <c r="B40" s="24">
        <v>0</v>
      </c>
      <c r="C40" s="24">
        <v>0</v>
      </c>
      <c r="D40" s="24"/>
      <c r="E40" s="24"/>
      <c r="F40" s="24"/>
      <c r="G40" s="24"/>
      <c r="H40" s="24"/>
      <c r="I40" s="24"/>
      <c r="J40" s="24"/>
      <c r="K40" s="24"/>
      <c r="L40" s="24"/>
      <c r="M40" s="200">
        <v>0</v>
      </c>
      <c r="N40" s="200">
        <v>0</v>
      </c>
      <c r="O40" s="200"/>
      <c r="P40" s="200"/>
      <c r="Q40" s="200"/>
      <c r="R40" s="200"/>
      <c r="S40" s="200"/>
      <c r="T40" s="200"/>
      <c r="U40" s="200"/>
      <c r="V40" s="200"/>
      <c r="W40" s="200"/>
      <c r="X40" s="201">
        <f>VLOOKUP(A40,Products!$A$27:$F$88,6,FALSE)</f>
        <v>50</v>
      </c>
      <c r="Y40" s="202" t="s">
        <v>189</v>
      </c>
    </row>
    <row r="41" spans="1:25">
      <c r="A41" s="199" t="s">
        <v>159</v>
      </c>
      <c r="B41" s="24">
        <v>5094</v>
      </c>
      <c r="C41" s="24">
        <v>3000</v>
      </c>
      <c r="D41" s="24"/>
      <c r="E41" s="24"/>
      <c r="F41" s="24"/>
      <c r="G41" s="24"/>
      <c r="H41" s="24"/>
      <c r="I41" s="24"/>
      <c r="J41" s="24"/>
      <c r="K41" s="24"/>
      <c r="L41" s="24"/>
      <c r="M41" s="200">
        <v>5.1903120000000031</v>
      </c>
      <c r="N41" s="200">
        <v>3</v>
      </c>
      <c r="O41" s="200"/>
      <c r="P41" s="200"/>
      <c r="Q41" s="200"/>
      <c r="R41" s="200"/>
      <c r="S41" s="200"/>
      <c r="T41" s="200"/>
      <c r="U41" s="200"/>
      <c r="V41" s="200"/>
      <c r="W41" s="200"/>
      <c r="X41" s="201">
        <f>VLOOKUP(A41,Products!$A$27:$F$88,6,FALSE)</f>
        <v>100</v>
      </c>
      <c r="Y41" s="202" t="s">
        <v>189</v>
      </c>
    </row>
    <row r="42" spans="1:25">
      <c r="A42" s="199" t="s">
        <v>160</v>
      </c>
      <c r="B42" s="24">
        <v>2000</v>
      </c>
      <c r="C42" s="24">
        <v>1662.8911414720139</v>
      </c>
      <c r="D42" s="24"/>
      <c r="E42" s="24"/>
      <c r="F42" s="24"/>
      <c r="G42" s="24"/>
      <c r="H42" s="24"/>
      <c r="I42" s="24"/>
      <c r="J42" s="24"/>
      <c r="K42" s="24"/>
      <c r="L42" s="24"/>
      <c r="M42" s="200">
        <v>2.0080936800000004</v>
      </c>
      <c r="N42" s="200">
        <v>1.502658536273072</v>
      </c>
      <c r="O42" s="200"/>
      <c r="P42" s="200"/>
      <c r="Q42" s="200"/>
      <c r="R42" s="200"/>
      <c r="S42" s="200"/>
      <c r="T42" s="200"/>
      <c r="U42" s="200"/>
      <c r="V42" s="200"/>
      <c r="W42" s="200"/>
      <c r="X42" s="201">
        <f>VLOOKUP(A42,Products!$A$27:$F$88,6,FALSE)</f>
        <v>100</v>
      </c>
      <c r="Y42" s="202" t="s">
        <v>189</v>
      </c>
    </row>
    <row r="43" spans="1:25">
      <c r="A43" s="199" t="s">
        <v>3</v>
      </c>
      <c r="B43" s="24">
        <v>38316.340000000004</v>
      </c>
      <c r="C43" s="24">
        <v>49463.625</v>
      </c>
      <c r="D43" s="24"/>
      <c r="E43" s="24"/>
      <c r="F43" s="24"/>
      <c r="G43" s="24"/>
      <c r="H43" s="24"/>
      <c r="I43" s="24"/>
      <c r="J43" s="24"/>
      <c r="K43" s="24"/>
      <c r="L43" s="24"/>
      <c r="M43" s="200">
        <v>4.3506989373378797</v>
      </c>
      <c r="N43" s="200">
        <v>4.2039442162337668</v>
      </c>
      <c r="O43" s="200"/>
      <c r="P43" s="200"/>
      <c r="Q43" s="200"/>
      <c r="R43" s="200"/>
      <c r="S43" s="200"/>
      <c r="T43" s="200"/>
      <c r="U43" s="200"/>
      <c r="V43" s="200"/>
      <c r="W43" s="200"/>
      <c r="X43" s="201">
        <f>VLOOKUP(A43,Products!$A$27:$F$88,6,FALSE)</f>
        <v>100</v>
      </c>
      <c r="Y43" s="202" t="s">
        <v>189</v>
      </c>
    </row>
    <row r="44" spans="1:25">
      <c r="A44" s="199" t="s">
        <v>161</v>
      </c>
      <c r="B44" s="24">
        <v>0</v>
      </c>
      <c r="C44" s="24">
        <v>0</v>
      </c>
      <c r="D44" s="24"/>
      <c r="E44" s="24"/>
      <c r="F44" s="24"/>
      <c r="G44" s="24"/>
      <c r="H44" s="24"/>
      <c r="I44" s="24"/>
      <c r="J44" s="24"/>
      <c r="K44" s="24"/>
      <c r="L44" s="24"/>
      <c r="M44" s="200">
        <v>0</v>
      </c>
      <c r="N44" s="200">
        <v>0</v>
      </c>
      <c r="O44" s="200"/>
      <c r="P44" s="200"/>
      <c r="Q44" s="200"/>
      <c r="R44" s="200"/>
      <c r="S44" s="200"/>
      <c r="T44" s="200"/>
      <c r="U44" s="200"/>
      <c r="V44" s="200"/>
      <c r="W44" s="200"/>
      <c r="X44" s="201">
        <f>VLOOKUP(A44,Products!$A$27:$F$88,6,FALSE)</f>
        <v>100</v>
      </c>
      <c r="Y44" s="202" t="s">
        <v>189</v>
      </c>
    </row>
    <row r="45" spans="1:25">
      <c r="A45" s="199" t="s">
        <v>162</v>
      </c>
      <c r="B45" s="24">
        <v>0</v>
      </c>
      <c r="C45" s="24">
        <v>0</v>
      </c>
      <c r="D45" s="24"/>
      <c r="E45" s="24"/>
      <c r="F45" s="24"/>
      <c r="G45" s="24"/>
      <c r="H45" s="24"/>
      <c r="I45" s="24"/>
      <c r="J45" s="24"/>
      <c r="K45" s="24"/>
      <c r="L45" s="24"/>
      <c r="M45" s="200">
        <v>0</v>
      </c>
      <c r="N45" s="200">
        <v>0</v>
      </c>
      <c r="O45" s="200"/>
      <c r="P45" s="200"/>
      <c r="Q45" s="200"/>
      <c r="R45" s="200"/>
      <c r="S45" s="200"/>
      <c r="T45" s="200"/>
      <c r="U45" s="200"/>
      <c r="V45" s="200"/>
      <c r="W45" s="200"/>
      <c r="X45" s="201">
        <f>VLOOKUP(A45,Products!$A$27:$F$88,6,FALSE)</f>
        <v>100</v>
      </c>
      <c r="Y45" s="202" t="s">
        <v>189</v>
      </c>
    </row>
    <row r="46" spans="1:25">
      <c r="A46" s="199" t="s">
        <v>4</v>
      </c>
      <c r="B46" s="24">
        <v>0</v>
      </c>
      <c r="C46" s="24">
        <v>0</v>
      </c>
      <c r="D46" s="24"/>
      <c r="E46" s="24"/>
      <c r="F46" s="24"/>
      <c r="G46" s="24"/>
      <c r="H46" s="24"/>
      <c r="I46" s="24"/>
      <c r="J46" s="24"/>
      <c r="K46" s="24"/>
      <c r="L46" s="24"/>
      <c r="M46" s="200">
        <v>0</v>
      </c>
      <c r="N46" s="200">
        <v>0</v>
      </c>
      <c r="O46" s="200"/>
      <c r="P46" s="200"/>
      <c r="Q46" s="200"/>
      <c r="R46" s="200"/>
      <c r="S46" s="200"/>
      <c r="T46" s="200"/>
      <c r="U46" s="200"/>
      <c r="V46" s="200"/>
      <c r="W46" s="200"/>
      <c r="X46" s="201">
        <f>VLOOKUP(A46,Products!$A$27:$F$88,6,FALSE)</f>
        <v>100</v>
      </c>
      <c r="Y46" s="202" t="s">
        <v>189</v>
      </c>
    </row>
    <row r="47" spans="1:25">
      <c r="A47" s="199" t="s">
        <v>24</v>
      </c>
      <c r="B47" s="24">
        <v>0</v>
      </c>
      <c r="C47" s="24">
        <v>0</v>
      </c>
      <c r="D47" s="24"/>
      <c r="E47" s="24"/>
      <c r="F47" s="24"/>
      <c r="G47" s="24"/>
      <c r="H47" s="24"/>
      <c r="I47" s="24"/>
      <c r="J47" s="24"/>
      <c r="K47" s="24"/>
      <c r="L47" s="24"/>
      <c r="M47" s="200">
        <v>0</v>
      </c>
      <c r="N47" s="200">
        <v>0</v>
      </c>
      <c r="O47" s="200"/>
      <c r="P47" s="200"/>
      <c r="Q47" s="200"/>
      <c r="R47" s="200"/>
      <c r="S47" s="200"/>
      <c r="T47" s="200"/>
      <c r="U47" s="200"/>
      <c r="V47" s="200"/>
      <c r="W47" s="200"/>
      <c r="X47" s="201">
        <f>VLOOKUP(A47,Products!$A$27:$F$88,6,FALSE)</f>
        <v>100</v>
      </c>
      <c r="Y47" s="202" t="s">
        <v>189</v>
      </c>
    </row>
    <row r="48" spans="1:25">
      <c r="A48" s="199" t="s">
        <v>25</v>
      </c>
      <c r="B48" s="24">
        <v>0</v>
      </c>
      <c r="C48" s="24">
        <v>0</v>
      </c>
      <c r="D48" s="24"/>
      <c r="E48" s="24"/>
      <c r="F48" s="24"/>
      <c r="G48" s="24"/>
      <c r="H48" s="24"/>
      <c r="I48" s="24"/>
      <c r="J48" s="24"/>
      <c r="K48" s="24"/>
      <c r="L48" s="24"/>
      <c r="M48" s="200">
        <v>0</v>
      </c>
      <c r="N48" s="200">
        <v>0</v>
      </c>
      <c r="O48" s="200"/>
      <c r="P48" s="200"/>
      <c r="Q48" s="200"/>
      <c r="R48" s="200"/>
      <c r="S48" s="200"/>
      <c r="T48" s="200"/>
      <c r="U48" s="200"/>
      <c r="V48" s="200"/>
      <c r="W48" s="200"/>
      <c r="X48" s="201">
        <f>VLOOKUP(A48,Products!$A$27:$F$88,6,FALSE)</f>
        <v>100</v>
      </c>
      <c r="Y48" s="202" t="s">
        <v>189</v>
      </c>
    </row>
    <row r="49" spans="1:25">
      <c r="A49" s="199" t="s">
        <v>21</v>
      </c>
      <c r="B49" s="24">
        <v>0</v>
      </c>
      <c r="C49" s="24">
        <v>0</v>
      </c>
      <c r="D49" s="24"/>
      <c r="E49" s="24"/>
      <c r="F49" s="24"/>
      <c r="G49" s="24"/>
      <c r="H49" s="24"/>
      <c r="I49" s="24"/>
      <c r="J49" s="24"/>
      <c r="K49" s="24"/>
      <c r="L49" s="24"/>
      <c r="M49" s="200">
        <v>0</v>
      </c>
      <c r="N49" s="200">
        <v>0</v>
      </c>
      <c r="O49" s="200"/>
      <c r="P49" s="200"/>
      <c r="Q49" s="200"/>
      <c r="R49" s="200"/>
      <c r="S49" s="200"/>
      <c r="T49" s="200"/>
      <c r="U49" s="200"/>
      <c r="V49" s="200"/>
      <c r="W49" s="200"/>
      <c r="X49" s="201">
        <f>VLOOKUP(A49,Products!$A$27:$F$88,6,FALSE)</f>
        <v>100</v>
      </c>
      <c r="Y49" s="202" t="s">
        <v>189</v>
      </c>
    </row>
    <row r="50" spans="1:25">
      <c r="A50" s="199" t="s">
        <v>5</v>
      </c>
      <c r="B50" s="24">
        <v>0</v>
      </c>
      <c r="C50" s="24">
        <v>0</v>
      </c>
      <c r="D50" s="24"/>
      <c r="E50" s="24"/>
      <c r="F50" s="24"/>
      <c r="G50" s="24"/>
      <c r="H50" s="24"/>
      <c r="I50" s="24"/>
      <c r="J50" s="24"/>
      <c r="K50" s="24"/>
      <c r="L50" s="24"/>
      <c r="M50" s="200">
        <v>0</v>
      </c>
      <c r="N50" s="200">
        <v>0</v>
      </c>
      <c r="O50" s="200"/>
      <c r="P50" s="200"/>
      <c r="Q50" s="200"/>
      <c r="R50" s="200"/>
      <c r="S50" s="200"/>
      <c r="T50" s="200"/>
      <c r="U50" s="200"/>
      <c r="V50" s="200"/>
      <c r="W50" s="200"/>
      <c r="X50" s="201">
        <f>VLOOKUP(A50,Products!$A$27:$F$88,6,FALSE)</f>
        <v>100</v>
      </c>
      <c r="Y50" s="202" t="s">
        <v>189</v>
      </c>
    </row>
    <row r="51" spans="1:25">
      <c r="A51" s="199" t="s">
        <v>26</v>
      </c>
      <c r="B51" s="24">
        <v>0</v>
      </c>
      <c r="C51" s="24">
        <v>0</v>
      </c>
      <c r="D51" s="24"/>
      <c r="E51" s="24"/>
      <c r="F51" s="24"/>
      <c r="G51" s="24"/>
      <c r="H51" s="24"/>
      <c r="I51" s="24"/>
      <c r="J51" s="24"/>
      <c r="K51" s="24"/>
      <c r="L51" s="24"/>
      <c r="M51" s="200">
        <v>0</v>
      </c>
      <c r="N51" s="200">
        <v>0</v>
      </c>
      <c r="O51" s="200"/>
      <c r="P51" s="200"/>
      <c r="Q51" s="200"/>
      <c r="R51" s="200"/>
      <c r="S51" s="200"/>
      <c r="T51" s="200"/>
      <c r="U51" s="200"/>
      <c r="V51" s="200"/>
      <c r="W51" s="200"/>
      <c r="X51" s="201">
        <f>VLOOKUP(A51,Products!$A$27:$F$88,6,FALSE)</f>
        <v>100</v>
      </c>
      <c r="Y51" s="202" t="s">
        <v>189</v>
      </c>
    </row>
    <row r="52" spans="1:25">
      <c r="A52" s="199" t="s">
        <v>163</v>
      </c>
      <c r="B52" s="24">
        <v>38716</v>
      </c>
      <c r="C52" s="24">
        <v>28569</v>
      </c>
      <c r="D52" s="24"/>
      <c r="E52" s="24"/>
      <c r="F52" s="24"/>
      <c r="G52" s="24"/>
      <c r="H52" s="24"/>
      <c r="I52" s="24"/>
      <c r="J52" s="24"/>
      <c r="K52" s="24"/>
      <c r="L52" s="24"/>
      <c r="M52" s="200">
        <v>81.455872165940619</v>
      </c>
      <c r="N52" s="200">
        <v>42.080093008222939</v>
      </c>
      <c r="O52" s="200"/>
      <c r="P52" s="200"/>
      <c r="Q52" s="200"/>
      <c r="R52" s="200"/>
      <c r="S52" s="200"/>
      <c r="T52" s="200"/>
      <c r="U52" s="200"/>
      <c r="V52" s="200"/>
      <c r="W52" s="200"/>
      <c r="X52" s="201">
        <f>VLOOKUP(A52,Products!$A$27:$F$88,6,FALSE)</f>
        <v>100</v>
      </c>
      <c r="Y52" s="202" t="s">
        <v>189</v>
      </c>
    </row>
    <row r="53" spans="1:25">
      <c r="A53" s="199" t="s">
        <v>164</v>
      </c>
      <c r="B53" s="24">
        <v>73797</v>
      </c>
      <c r="C53" s="24">
        <v>44060</v>
      </c>
      <c r="D53" s="24"/>
      <c r="E53" s="24"/>
      <c r="F53" s="24"/>
      <c r="G53" s="24"/>
      <c r="H53" s="24"/>
      <c r="I53" s="24"/>
      <c r="J53" s="24"/>
      <c r="K53" s="24"/>
      <c r="L53" s="24"/>
      <c r="M53" s="200">
        <v>101.21498299999995</v>
      </c>
      <c r="N53" s="200">
        <v>43.970804999999999</v>
      </c>
      <c r="O53" s="200"/>
      <c r="P53" s="200"/>
      <c r="Q53" s="200"/>
      <c r="R53" s="200"/>
      <c r="S53" s="200"/>
      <c r="T53" s="200"/>
      <c r="U53" s="200"/>
      <c r="V53" s="200"/>
      <c r="W53" s="200"/>
      <c r="X53" s="201">
        <f>VLOOKUP(A53,Products!$A$27:$F$88,6,FALSE)</f>
        <v>100</v>
      </c>
      <c r="Y53" s="202" t="s">
        <v>189</v>
      </c>
    </row>
    <row r="54" spans="1:25">
      <c r="A54" s="199" t="s">
        <v>6</v>
      </c>
      <c r="B54" s="24">
        <v>119367.33529411763</v>
      </c>
      <c r="C54" s="24">
        <v>244741.95</v>
      </c>
      <c r="D54" s="24"/>
      <c r="E54" s="24"/>
      <c r="F54" s="24"/>
      <c r="G54" s="24"/>
      <c r="H54" s="24"/>
      <c r="I54" s="24"/>
      <c r="J54" s="24"/>
      <c r="K54" s="24"/>
      <c r="L54" s="24"/>
      <c r="M54" s="200">
        <v>99.532400954490555</v>
      </c>
      <c r="N54" s="200">
        <v>129.00034525448382</v>
      </c>
      <c r="O54" s="200"/>
      <c r="P54" s="200"/>
      <c r="Q54" s="200"/>
      <c r="R54" s="200"/>
      <c r="S54" s="200"/>
      <c r="T54" s="200"/>
      <c r="U54" s="200"/>
      <c r="V54" s="200"/>
      <c r="W54" s="200"/>
      <c r="X54" s="201">
        <f>VLOOKUP(A54,Products!$A$27:$F$88,6,FALSE)</f>
        <v>100</v>
      </c>
      <c r="Y54" s="202" t="s">
        <v>189</v>
      </c>
    </row>
    <row r="55" spans="1:25">
      <c r="A55" s="199" t="s">
        <v>7</v>
      </c>
      <c r="B55" s="24">
        <v>0</v>
      </c>
      <c r="C55" s="24">
        <v>0</v>
      </c>
      <c r="D55" s="24"/>
      <c r="E55" s="24"/>
      <c r="F55" s="24"/>
      <c r="G55" s="24"/>
      <c r="H55" s="24"/>
      <c r="I55" s="24"/>
      <c r="J55" s="24"/>
      <c r="K55" s="24"/>
      <c r="L55" s="24"/>
      <c r="M55" s="200">
        <v>0</v>
      </c>
      <c r="N55" s="200">
        <v>0</v>
      </c>
      <c r="O55" s="200"/>
      <c r="P55" s="200"/>
      <c r="Q55" s="200"/>
      <c r="R55" s="200"/>
      <c r="S55" s="200"/>
      <c r="T55" s="200"/>
      <c r="U55" s="200"/>
      <c r="V55" s="200"/>
      <c r="W55" s="200"/>
      <c r="X55" s="201">
        <f>VLOOKUP(A55,Products!$A$27:$F$88,6,FALSE)</f>
        <v>100</v>
      </c>
      <c r="Y55" s="202" t="s">
        <v>189</v>
      </c>
    </row>
    <row r="56" spans="1:25">
      <c r="A56" s="199" t="s">
        <v>8</v>
      </c>
      <c r="B56" s="24">
        <v>0</v>
      </c>
      <c r="C56" s="24">
        <v>2632.0000000000005</v>
      </c>
      <c r="D56" s="24"/>
      <c r="E56" s="24"/>
      <c r="F56" s="24"/>
      <c r="G56" s="24"/>
      <c r="H56" s="24"/>
      <c r="I56" s="24"/>
      <c r="J56" s="24"/>
      <c r="K56" s="24"/>
      <c r="L56" s="24"/>
      <c r="M56" s="200">
        <v>0</v>
      </c>
      <c r="N56" s="200">
        <v>4.4945220228750795</v>
      </c>
      <c r="O56" s="200"/>
      <c r="P56" s="200"/>
      <c r="Q56" s="200"/>
      <c r="R56" s="200"/>
      <c r="S56" s="200"/>
      <c r="T56" s="200"/>
      <c r="U56" s="200"/>
      <c r="V56" s="200"/>
      <c r="W56" s="200"/>
      <c r="X56" s="201">
        <f>VLOOKUP(A56,Products!$A$27:$F$88,6,FALSE)</f>
        <v>100</v>
      </c>
      <c r="Y56" s="202" t="s">
        <v>189</v>
      </c>
    </row>
    <row r="57" spans="1:25">
      <c r="A57" s="199" t="s">
        <v>165</v>
      </c>
      <c r="B57" s="24">
        <v>4840</v>
      </c>
      <c r="C57" s="24">
        <v>17107.2</v>
      </c>
      <c r="D57" s="24"/>
      <c r="E57" s="24"/>
      <c r="F57" s="24"/>
      <c r="G57" s="24"/>
      <c r="H57" s="24"/>
      <c r="I57" s="24"/>
      <c r="J57" s="24"/>
      <c r="K57" s="24"/>
      <c r="L57" s="24"/>
      <c r="M57" s="200">
        <v>15.068293125925926</v>
      </c>
      <c r="N57" s="200">
        <v>38.984400065402241</v>
      </c>
      <c r="O57" s="200"/>
      <c r="P57" s="200"/>
      <c r="Q57" s="200"/>
      <c r="R57" s="200"/>
      <c r="S57" s="200"/>
      <c r="T57" s="200"/>
      <c r="U57" s="200"/>
      <c r="V57" s="200"/>
      <c r="W57" s="200"/>
      <c r="X57" s="201">
        <f>VLOOKUP(A57,Products!$A$27:$F$88,6,FALSE)</f>
        <v>100</v>
      </c>
      <c r="Y57" s="202" t="s">
        <v>189</v>
      </c>
    </row>
    <row r="58" spans="1:25">
      <c r="A58" s="199" t="s">
        <v>166</v>
      </c>
      <c r="B58" s="24">
        <v>3240</v>
      </c>
      <c r="C58" s="24">
        <v>4280</v>
      </c>
      <c r="D58" s="24"/>
      <c r="E58" s="24"/>
      <c r="F58" s="24"/>
      <c r="G58" s="24"/>
      <c r="H58" s="24"/>
      <c r="I58" s="24"/>
      <c r="J58" s="24"/>
      <c r="K58" s="24"/>
      <c r="L58" s="24"/>
      <c r="M58" s="200">
        <v>16.005369442637175</v>
      </c>
      <c r="N58" s="200">
        <v>16.486803167484243</v>
      </c>
      <c r="O58" s="200"/>
      <c r="P58" s="200"/>
      <c r="Q58" s="200"/>
      <c r="R58" s="200"/>
      <c r="S58" s="200"/>
      <c r="T58" s="200"/>
      <c r="U58" s="200"/>
      <c r="V58" s="200"/>
      <c r="W58" s="200"/>
      <c r="X58" s="201">
        <f>VLOOKUP(A58,Products!$A$27:$F$88,6,FALSE)</f>
        <v>100</v>
      </c>
      <c r="Y58" s="202" t="s">
        <v>189</v>
      </c>
    </row>
    <row r="59" spans="1:25">
      <c r="A59" s="199" t="s">
        <v>167</v>
      </c>
      <c r="B59" s="24">
        <v>0</v>
      </c>
      <c r="C59" s="24">
        <v>0</v>
      </c>
      <c r="D59" s="24"/>
      <c r="E59" s="24"/>
      <c r="F59" s="24"/>
      <c r="G59" s="24"/>
      <c r="H59" s="24"/>
      <c r="I59" s="24"/>
      <c r="J59" s="24"/>
      <c r="K59" s="24"/>
      <c r="L59" s="24"/>
      <c r="M59" s="200">
        <v>0</v>
      </c>
      <c r="N59" s="200">
        <v>0</v>
      </c>
      <c r="O59" s="200"/>
      <c r="P59" s="200"/>
      <c r="Q59" s="200"/>
      <c r="R59" s="200"/>
      <c r="S59" s="200"/>
      <c r="T59" s="200"/>
      <c r="U59" s="200"/>
      <c r="V59" s="200"/>
      <c r="W59" s="200"/>
      <c r="X59" s="201">
        <f>VLOOKUP(A59,Products!$A$27:$F$88,6,FALSE)</f>
        <v>100</v>
      </c>
      <c r="Y59" s="202" t="s">
        <v>189</v>
      </c>
    </row>
    <row r="60" spans="1:25">
      <c r="A60" s="199" t="s">
        <v>27</v>
      </c>
      <c r="B60" s="24">
        <v>0</v>
      </c>
      <c r="C60" s="24">
        <v>0</v>
      </c>
      <c r="D60" s="24"/>
      <c r="E60" s="24"/>
      <c r="F60" s="24"/>
      <c r="G60" s="24"/>
      <c r="H60" s="24"/>
      <c r="I60" s="24"/>
      <c r="J60" s="24"/>
      <c r="K60" s="24"/>
      <c r="L60" s="24"/>
      <c r="M60" s="200">
        <v>0</v>
      </c>
      <c r="N60" s="200">
        <v>0</v>
      </c>
      <c r="O60" s="200"/>
      <c r="P60" s="200"/>
      <c r="Q60" s="200"/>
      <c r="R60" s="200"/>
      <c r="S60" s="200"/>
      <c r="T60" s="200"/>
      <c r="U60" s="200"/>
      <c r="V60" s="200"/>
      <c r="W60" s="200"/>
      <c r="X60" s="201">
        <f>VLOOKUP(A60,Products!$A$27:$F$88,6,FALSE)</f>
        <v>200</v>
      </c>
      <c r="Y60" s="202" t="s">
        <v>189</v>
      </c>
    </row>
    <row r="61" spans="1:25">
      <c r="A61" s="199" t="s">
        <v>168</v>
      </c>
      <c r="B61" s="24">
        <v>0</v>
      </c>
      <c r="C61" s="24">
        <v>0</v>
      </c>
      <c r="D61" s="24"/>
      <c r="E61" s="24"/>
      <c r="F61" s="24"/>
      <c r="G61" s="24"/>
      <c r="H61" s="24"/>
      <c r="I61" s="24"/>
      <c r="J61" s="24"/>
      <c r="K61" s="24"/>
      <c r="L61" s="24"/>
      <c r="M61" s="200">
        <v>0</v>
      </c>
      <c r="N61" s="200">
        <v>0</v>
      </c>
      <c r="O61" s="200"/>
      <c r="P61" s="200"/>
      <c r="Q61" s="200"/>
      <c r="R61" s="200"/>
      <c r="S61" s="200"/>
      <c r="T61" s="200"/>
      <c r="U61" s="200"/>
      <c r="V61" s="200"/>
      <c r="W61" s="200"/>
      <c r="X61" s="201">
        <f>VLOOKUP(A61,Products!$A$27:$F$88,6,FALSE)</f>
        <v>200</v>
      </c>
      <c r="Y61" s="202" t="s">
        <v>189</v>
      </c>
    </row>
    <row r="62" spans="1:25">
      <c r="A62" s="199" t="s">
        <v>22</v>
      </c>
      <c r="B62" s="24">
        <v>0</v>
      </c>
      <c r="C62" s="24">
        <v>0</v>
      </c>
      <c r="D62" s="24"/>
      <c r="E62" s="24"/>
      <c r="F62" s="24"/>
      <c r="G62" s="24"/>
      <c r="H62" s="24"/>
      <c r="I62" s="24"/>
      <c r="J62" s="24"/>
      <c r="K62" s="24"/>
      <c r="L62" s="24"/>
      <c r="M62" s="200">
        <v>0</v>
      </c>
      <c r="N62" s="200">
        <v>0</v>
      </c>
      <c r="O62" s="200"/>
      <c r="P62" s="200"/>
      <c r="Q62" s="200"/>
      <c r="R62" s="200"/>
      <c r="S62" s="200"/>
      <c r="T62" s="200"/>
      <c r="U62" s="200"/>
      <c r="V62" s="200"/>
      <c r="W62" s="200"/>
      <c r="X62" s="201">
        <f>VLOOKUP(A62,Products!$A$27:$F$88,6,FALSE)</f>
        <v>200</v>
      </c>
      <c r="Y62" s="202" t="s">
        <v>189</v>
      </c>
    </row>
    <row r="63" spans="1:25">
      <c r="A63" s="199" t="s">
        <v>169</v>
      </c>
      <c r="B63" s="24">
        <v>0</v>
      </c>
      <c r="C63" s="24">
        <v>0</v>
      </c>
      <c r="D63" s="24"/>
      <c r="E63" s="24"/>
      <c r="F63" s="24"/>
      <c r="G63" s="24"/>
      <c r="H63" s="24"/>
      <c r="I63" s="24"/>
      <c r="J63" s="24"/>
      <c r="K63" s="24"/>
      <c r="L63" s="24"/>
      <c r="M63" s="200">
        <v>0</v>
      </c>
      <c r="N63" s="200">
        <v>0</v>
      </c>
      <c r="O63" s="200"/>
      <c r="P63" s="200"/>
      <c r="Q63" s="200"/>
      <c r="R63" s="200"/>
      <c r="S63" s="200"/>
      <c r="T63" s="200"/>
      <c r="U63" s="200"/>
      <c r="V63" s="200"/>
      <c r="W63" s="200"/>
      <c r="X63" s="201">
        <f>VLOOKUP(A63,Products!$A$27:$F$88,6,FALSE)</f>
        <v>200</v>
      </c>
      <c r="Y63" s="202" t="s">
        <v>189</v>
      </c>
    </row>
    <row r="64" spans="1:25">
      <c r="A64" s="199" t="s">
        <v>170</v>
      </c>
      <c r="B64" s="24">
        <v>0</v>
      </c>
      <c r="C64" s="24">
        <v>0</v>
      </c>
      <c r="D64" s="24"/>
      <c r="E64" s="24"/>
      <c r="F64" s="24"/>
      <c r="G64" s="24"/>
      <c r="H64" s="24"/>
      <c r="I64" s="24"/>
      <c r="J64" s="24"/>
      <c r="K64" s="24"/>
      <c r="L64" s="24"/>
      <c r="M64" s="200">
        <v>0</v>
      </c>
      <c r="N64" s="200">
        <v>0</v>
      </c>
      <c r="O64" s="200"/>
      <c r="P64" s="200"/>
      <c r="Q64" s="200"/>
      <c r="R64" s="200"/>
      <c r="S64" s="200"/>
      <c r="T64" s="200"/>
      <c r="U64" s="200"/>
      <c r="V64" s="200"/>
      <c r="W64" s="200"/>
      <c r="X64" s="201">
        <f>VLOOKUP(A64,Products!$A$27:$F$88,6,FALSE)</f>
        <v>200</v>
      </c>
      <c r="Y64" s="202" t="s">
        <v>189</v>
      </c>
    </row>
    <row r="65" spans="1:25">
      <c r="A65" s="199" t="s">
        <v>9</v>
      </c>
      <c r="B65" s="24">
        <v>0</v>
      </c>
      <c r="C65" s="24">
        <v>0</v>
      </c>
      <c r="D65" s="24"/>
      <c r="E65" s="24"/>
      <c r="F65" s="24"/>
      <c r="G65" s="24"/>
      <c r="H65" s="24"/>
      <c r="I65" s="24"/>
      <c r="J65" s="24"/>
      <c r="K65" s="24"/>
      <c r="L65" s="24"/>
      <c r="M65" s="200">
        <v>0</v>
      </c>
      <c r="N65" s="200">
        <v>0</v>
      </c>
      <c r="O65" s="200"/>
      <c r="P65" s="200"/>
      <c r="Q65" s="200"/>
      <c r="R65" s="200"/>
      <c r="S65" s="200"/>
      <c r="T65" s="200"/>
      <c r="U65" s="200"/>
      <c r="V65" s="200"/>
      <c r="W65" s="200"/>
      <c r="X65" s="201">
        <f>VLOOKUP(A65,Products!$A$27:$F$88,6,FALSE)</f>
        <v>400</v>
      </c>
      <c r="Y65" s="202" t="s">
        <v>189</v>
      </c>
    </row>
    <row r="66" spans="1:25">
      <c r="A66" s="199" t="s">
        <v>250</v>
      </c>
      <c r="B66" s="24">
        <v>0</v>
      </c>
      <c r="C66" s="24">
        <v>0</v>
      </c>
      <c r="D66" s="24"/>
      <c r="E66" s="24"/>
      <c r="F66" s="24"/>
      <c r="G66" s="24"/>
      <c r="H66" s="24"/>
      <c r="I66" s="24"/>
      <c r="J66" s="24"/>
      <c r="K66" s="24"/>
      <c r="L66" s="24"/>
      <c r="M66" s="200">
        <v>0</v>
      </c>
      <c r="N66" s="200">
        <v>0</v>
      </c>
      <c r="O66" s="200"/>
      <c r="P66" s="200"/>
      <c r="Q66" s="200"/>
      <c r="R66" s="200"/>
      <c r="S66" s="200"/>
      <c r="T66" s="200"/>
      <c r="U66" s="200"/>
      <c r="V66" s="200"/>
      <c r="W66" s="200"/>
      <c r="X66" s="201">
        <f>VLOOKUP(A66,Products!$A$27:$F$88,6,FALSE)</f>
        <v>400</v>
      </c>
      <c r="Y66" s="202" t="s">
        <v>189</v>
      </c>
    </row>
    <row r="67" spans="1:25">
      <c r="A67" s="199" t="s">
        <v>11</v>
      </c>
      <c r="B67" s="24">
        <v>0</v>
      </c>
      <c r="C67" s="24">
        <v>0</v>
      </c>
      <c r="D67" s="24"/>
      <c r="E67" s="24"/>
      <c r="F67" s="24"/>
      <c r="G67" s="24"/>
      <c r="H67" s="24"/>
      <c r="I67" s="24"/>
      <c r="J67" s="24"/>
      <c r="K67" s="24"/>
      <c r="L67" s="24"/>
      <c r="M67" s="200">
        <v>0</v>
      </c>
      <c r="N67" s="200">
        <v>0</v>
      </c>
      <c r="O67" s="200"/>
      <c r="P67" s="200"/>
      <c r="Q67" s="200"/>
      <c r="R67" s="200"/>
      <c r="S67" s="200"/>
      <c r="T67" s="200"/>
      <c r="U67" s="200"/>
      <c r="V67" s="200"/>
      <c r="W67" s="200"/>
      <c r="X67" s="201">
        <f>VLOOKUP(A67,Products!$A$27:$F$88,6,FALSE)</f>
        <v>400</v>
      </c>
      <c r="Y67" s="202" t="s">
        <v>189</v>
      </c>
    </row>
    <row r="68" spans="1:25">
      <c r="A68" s="199" t="s">
        <v>10</v>
      </c>
      <c r="B68" s="24">
        <v>0</v>
      </c>
      <c r="C68" s="24">
        <v>0</v>
      </c>
      <c r="D68" s="24"/>
      <c r="E68" s="24"/>
      <c r="F68" s="24"/>
      <c r="G68" s="24"/>
      <c r="H68" s="24"/>
      <c r="I68" s="24"/>
      <c r="J68" s="24"/>
      <c r="K68" s="24"/>
      <c r="L68" s="24"/>
      <c r="M68" s="200">
        <v>0</v>
      </c>
      <c r="N68" s="200">
        <v>0</v>
      </c>
      <c r="O68" s="200"/>
      <c r="P68" s="200"/>
      <c r="Q68" s="200"/>
      <c r="R68" s="200"/>
      <c r="S68" s="200"/>
      <c r="T68" s="200"/>
      <c r="U68" s="200"/>
      <c r="V68" s="200"/>
      <c r="W68" s="200"/>
      <c r="X68" s="201">
        <f>VLOOKUP(A68,Products!$A$27:$F$88,6,FALSE)</f>
        <v>400</v>
      </c>
      <c r="Y68" s="202" t="s">
        <v>189</v>
      </c>
    </row>
    <row r="69" spans="1:25">
      <c r="A69" s="199" t="s">
        <v>23</v>
      </c>
      <c r="B69" s="24">
        <v>0</v>
      </c>
      <c r="C69" s="24">
        <v>0</v>
      </c>
      <c r="D69" s="24"/>
      <c r="E69" s="24"/>
      <c r="F69" s="24"/>
      <c r="G69" s="24"/>
      <c r="H69" s="24"/>
      <c r="I69" s="24"/>
      <c r="J69" s="24"/>
      <c r="K69" s="24"/>
      <c r="L69" s="24"/>
      <c r="M69" s="200">
        <v>0</v>
      </c>
      <c r="N69" s="200">
        <v>0</v>
      </c>
      <c r="O69" s="200"/>
      <c r="P69" s="200"/>
      <c r="Q69" s="200"/>
      <c r="R69" s="200"/>
      <c r="S69" s="200"/>
      <c r="T69" s="200"/>
      <c r="U69" s="200"/>
      <c r="V69" s="200"/>
      <c r="W69" s="200"/>
      <c r="X69" s="201">
        <f>VLOOKUP(A69,Products!$A$27:$F$88,6,FALSE)</f>
        <v>400</v>
      </c>
      <c r="Y69" s="202" t="s">
        <v>189</v>
      </c>
    </row>
    <row r="70" spans="1:25">
      <c r="A70" s="199" t="s">
        <v>12</v>
      </c>
      <c r="B70" s="24">
        <v>900</v>
      </c>
      <c r="C70" s="24">
        <v>1454.101098901099</v>
      </c>
      <c r="D70" s="24"/>
      <c r="E70" s="24"/>
      <c r="F70" s="24"/>
      <c r="G70" s="24"/>
      <c r="H70" s="24"/>
      <c r="I70" s="24"/>
      <c r="J70" s="24"/>
      <c r="K70" s="24"/>
      <c r="L70" s="24"/>
      <c r="M70" s="200">
        <v>7.2</v>
      </c>
      <c r="N70" s="200">
        <v>9.6139243104000016</v>
      </c>
      <c r="O70" s="200"/>
      <c r="P70" s="200"/>
      <c r="Q70" s="200"/>
      <c r="R70" s="200"/>
      <c r="S70" s="200"/>
      <c r="T70" s="200"/>
      <c r="U70" s="200"/>
      <c r="V70" s="200"/>
      <c r="W70" s="200"/>
      <c r="X70" s="201">
        <f>VLOOKUP(A70,Products!$A$27:$F$88,6,FALSE)</f>
        <v>400</v>
      </c>
      <c r="Y70" s="202" t="s">
        <v>189</v>
      </c>
    </row>
    <row r="71" spans="1:25">
      <c r="A71" s="199" t="s">
        <v>171</v>
      </c>
      <c r="B71" s="24">
        <v>0</v>
      </c>
      <c r="C71" s="24">
        <v>0</v>
      </c>
      <c r="D71" s="24"/>
      <c r="E71" s="24"/>
      <c r="F71" s="24"/>
      <c r="G71" s="24"/>
      <c r="H71" s="24"/>
      <c r="I71" s="24"/>
      <c r="J71" s="24"/>
      <c r="K71" s="24"/>
      <c r="L71" s="24"/>
      <c r="M71" s="200">
        <v>0</v>
      </c>
      <c r="N71" s="200">
        <v>0</v>
      </c>
      <c r="O71" s="200"/>
      <c r="P71" s="200"/>
      <c r="Q71" s="200"/>
      <c r="R71" s="200"/>
      <c r="S71" s="200"/>
      <c r="T71" s="200"/>
      <c r="U71" s="200"/>
      <c r="V71" s="200"/>
      <c r="W71" s="200"/>
      <c r="X71" s="201">
        <f>VLOOKUP(A71,Products!$A$27:$F$88,6,FALSE)</f>
        <v>400</v>
      </c>
      <c r="Y71" s="202" t="s">
        <v>189</v>
      </c>
    </row>
    <row r="72" spans="1:25">
      <c r="A72" s="199" t="s">
        <v>28</v>
      </c>
      <c r="B72" s="24">
        <v>0</v>
      </c>
      <c r="C72" s="24">
        <v>0</v>
      </c>
      <c r="D72" s="24"/>
      <c r="E72" s="24"/>
      <c r="F72" s="24"/>
      <c r="G72" s="24"/>
      <c r="H72" s="24"/>
      <c r="I72" s="24"/>
      <c r="J72" s="24"/>
      <c r="K72" s="24"/>
      <c r="L72" s="24"/>
      <c r="M72" s="200">
        <v>0</v>
      </c>
      <c r="N72" s="200">
        <v>0</v>
      </c>
      <c r="O72" s="200"/>
      <c r="P72" s="200"/>
      <c r="Q72" s="200"/>
      <c r="R72" s="200"/>
      <c r="S72" s="200"/>
      <c r="T72" s="200"/>
      <c r="U72" s="200"/>
      <c r="V72" s="200"/>
      <c r="W72" s="200"/>
      <c r="X72" s="201">
        <f>VLOOKUP(A72,Products!$A$27:$F$88,6,FALSE)</f>
        <v>800</v>
      </c>
      <c r="Y72" s="202" t="s">
        <v>189</v>
      </c>
    </row>
    <row r="73" spans="1:25">
      <c r="A73" s="199" t="s">
        <v>13</v>
      </c>
      <c r="B73" s="24">
        <v>0</v>
      </c>
      <c r="C73" s="24">
        <v>0</v>
      </c>
      <c r="D73" s="24"/>
      <c r="E73" s="24"/>
      <c r="F73" s="24"/>
      <c r="G73" s="24"/>
      <c r="H73" s="24"/>
      <c r="I73" s="24"/>
      <c r="J73" s="24"/>
      <c r="K73" s="24"/>
      <c r="L73" s="24"/>
      <c r="M73" s="200">
        <v>0</v>
      </c>
      <c r="N73" s="200">
        <v>0</v>
      </c>
      <c r="O73" s="200"/>
      <c r="P73" s="200"/>
      <c r="Q73" s="200"/>
      <c r="R73" s="200"/>
      <c r="S73" s="200"/>
      <c r="T73" s="200"/>
      <c r="U73" s="200"/>
      <c r="V73" s="200"/>
      <c r="W73" s="200"/>
      <c r="X73" s="201">
        <f>VLOOKUP(A73,Products!$A$27:$F$88,6,FALSE)</f>
        <v>800</v>
      </c>
      <c r="Y73" s="202" t="s">
        <v>189</v>
      </c>
    </row>
    <row r="74" spans="1:25">
      <c r="A74" s="199" t="s">
        <v>14</v>
      </c>
      <c r="B74" s="24">
        <v>0</v>
      </c>
      <c r="C74" s="24">
        <v>0</v>
      </c>
      <c r="D74" s="24"/>
      <c r="E74" s="24"/>
      <c r="F74" s="24"/>
      <c r="G74" s="24"/>
      <c r="H74" s="24"/>
      <c r="I74" s="24"/>
      <c r="J74" s="24"/>
      <c r="K74" s="24"/>
      <c r="L74" s="24"/>
      <c r="M74" s="200">
        <v>0</v>
      </c>
      <c r="N74" s="200">
        <v>0</v>
      </c>
      <c r="O74" s="200"/>
      <c r="P74" s="200"/>
      <c r="Q74" s="200"/>
      <c r="R74" s="200"/>
      <c r="S74" s="200"/>
      <c r="T74" s="200"/>
      <c r="U74" s="200"/>
      <c r="V74" s="200"/>
      <c r="W74" s="200"/>
      <c r="X74" s="201">
        <f>VLOOKUP(A74,Products!$A$27:$F$88,6,FALSE)</f>
        <v>800</v>
      </c>
      <c r="Y74" s="202" t="s">
        <v>189</v>
      </c>
    </row>
    <row r="75" spans="1:25">
      <c r="A75" s="199" t="s">
        <v>15</v>
      </c>
      <c r="B75" s="24">
        <v>0</v>
      </c>
      <c r="C75" s="24">
        <v>0</v>
      </c>
      <c r="D75" s="24"/>
      <c r="E75" s="24"/>
      <c r="F75" s="24"/>
      <c r="G75" s="24"/>
      <c r="H75" s="24"/>
      <c r="I75" s="24"/>
      <c r="J75" s="24"/>
      <c r="K75" s="24"/>
      <c r="L75" s="24"/>
      <c r="M75" s="200">
        <v>0</v>
      </c>
      <c r="N75" s="200">
        <v>0</v>
      </c>
      <c r="O75" s="200"/>
      <c r="P75" s="200"/>
      <c r="Q75" s="200"/>
      <c r="R75" s="200"/>
      <c r="S75" s="200"/>
      <c r="T75" s="200"/>
      <c r="U75" s="200"/>
      <c r="V75" s="200"/>
      <c r="W75" s="200"/>
      <c r="X75" s="201">
        <f>VLOOKUP(A75,Products!$A$27:$F$88,6,FALSE)</f>
        <v>800</v>
      </c>
      <c r="Y75" s="202" t="s">
        <v>189</v>
      </c>
    </row>
    <row r="76" spans="1:25">
      <c r="A76" s="199" t="s">
        <v>16</v>
      </c>
      <c r="B76" s="24">
        <v>0</v>
      </c>
      <c r="C76" s="24">
        <v>0</v>
      </c>
      <c r="D76" s="24"/>
      <c r="E76" s="24"/>
      <c r="F76" s="24"/>
      <c r="G76" s="24"/>
      <c r="H76" s="24"/>
      <c r="I76" s="24"/>
      <c r="J76" s="24"/>
      <c r="K76" s="24"/>
      <c r="L76" s="24"/>
      <c r="M76" s="200">
        <v>0</v>
      </c>
      <c r="N76" s="200">
        <v>0</v>
      </c>
      <c r="O76" s="200"/>
      <c r="P76" s="200"/>
      <c r="Q76" s="200"/>
      <c r="R76" s="200"/>
      <c r="S76" s="200"/>
      <c r="T76" s="200"/>
      <c r="U76" s="200"/>
      <c r="V76" s="200"/>
      <c r="W76" s="200"/>
      <c r="X76" s="201">
        <f>VLOOKUP(A76,Products!$A$27:$F$88,6,FALSE)</f>
        <v>800</v>
      </c>
      <c r="Y76" s="202" t="s">
        <v>189</v>
      </c>
    </row>
    <row r="77" spans="1:25">
      <c r="A77" s="199" t="s">
        <v>17</v>
      </c>
      <c r="B77" s="24">
        <v>0</v>
      </c>
      <c r="C77" s="24">
        <v>0</v>
      </c>
      <c r="D77" s="24"/>
      <c r="E77" s="24"/>
      <c r="F77" s="24"/>
      <c r="G77" s="24"/>
      <c r="H77" s="24"/>
      <c r="I77" s="24"/>
      <c r="J77" s="24"/>
      <c r="K77" s="24"/>
      <c r="L77" s="24"/>
      <c r="M77" s="200">
        <v>0</v>
      </c>
      <c r="N77" s="200">
        <v>0</v>
      </c>
      <c r="O77" s="200"/>
      <c r="P77" s="200"/>
      <c r="Q77" s="200"/>
      <c r="R77" s="200"/>
      <c r="S77" s="200"/>
      <c r="T77" s="200"/>
      <c r="U77" s="200"/>
      <c r="V77" s="200"/>
      <c r="W77" s="200"/>
      <c r="X77" s="201">
        <f>VLOOKUP(A77,Products!$A$27:$F$88,6,FALSE)</f>
        <v>800</v>
      </c>
      <c r="Y77" s="202" t="s">
        <v>189</v>
      </c>
    </row>
    <row r="78" spans="1:25">
      <c r="A78" s="199" t="s">
        <v>18</v>
      </c>
      <c r="B78" s="24">
        <v>0</v>
      </c>
      <c r="C78" s="24">
        <v>0</v>
      </c>
      <c r="D78" s="24"/>
      <c r="E78" s="24"/>
      <c r="F78" s="24"/>
      <c r="G78" s="24"/>
      <c r="H78" s="24"/>
      <c r="I78" s="24"/>
      <c r="J78" s="24"/>
      <c r="K78" s="24"/>
      <c r="L78" s="24"/>
      <c r="M78" s="200">
        <v>0</v>
      </c>
      <c r="N78" s="200">
        <v>0</v>
      </c>
      <c r="O78" s="200"/>
      <c r="P78" s="200"/>
      <c r="Q78" s="200"/>
      <c r="R78" s="200"/>
      <c r="S78" s="200"/>
      <c r="T78" s="200"/>
      <c r="U78" s="200"/>
      <c r="V78" s="200"/>
      <c r="W78" s="200"/>
      <c r="X78" s="201">
        <f>VLOOKUP(A78,Products!$A$27:$F$88,6,FALSE)</f>
        <v>1600</v>
      </c>
      <c r="Y78" s="202" t="s">
        <v>189</v>
      </c>
    </row>
    <row r="79" spans="1:25">
      <c r="A79" s="199" t="s">
        <v>19</v>
      </c>
      <c r="B79" s="24">
        <v>0</v>
      </c>
      <c r="C79" s="24">
        <v>0</v>
      </c>
      <c r="D79" s="24"/>
      <c r="E79" s="24"/>
      <c r="F79" s="24"/>
      <c r="G79" s="24"/>
      <c r="H79" s="24"/>
      <c r="I79" s="24"/>
      <c r="J79" s="24"/>
      <c r="K79" s="24"/>
      <c r="L79" s="24"/>
      <c r="M79" s="200">
        <v>0</v>
      </c>
      <c r="N79" s="200">
        <v>0</v>
      </c>
      <c r="O79" s="200"/>
      <c r="P79" s="200"/>
      <c r="Q79" s="200"/>
      <c r="R79" s="200"/>
      <c r="S79" s="200"/>
      <c r="T79" s="200"/>
      <c r="U79" s="200"/>
      <c r="V79" s="200"/>
      <c r="W79" s="200"/>
      <c r="X79" s="201">
        <f>VLOOKUP(A79,Products!$A$27:$F$88,6,FALSE)</f>
        <v>1600</v>
      </c>
      <c r="Y79" s="202" t="s">
        <v>189</v>
      </c>
    </row>
    <row r="80" spans="1:25">
      <c r="A80" s="199" t="s">
        <v>20</v>
      </c>
      <c r="B80" s="24">
        <v>0</v>
      </c>
      <c r="C80" s="24">
        <v>0</v>
      </c>
      <c r="D80" s="24"/>
      <c r="E80" s="24"/>
      <c r="F80" s="24"/>
      <c r="G80" s="24"/>
      <c r="H80" s="24"/>
      <c r="I80" s="24"/>
      <c r="J80" s="24"/>
      <c r="K80" s="24"/>
      <c r="L80" s="24"/>
      <c r="M80" s="200">
        <v>0</v>
      </c>
      <c r="N80" s="200">
        <v>0</v>
      </c>
      <c r="O80" s="200"/>
      <c r="P80" s="200"/>
      <c r="Q80" s="200"/>
      <c r="R80" s="200"/>
      <c r="S80" s="200"/>
      <c r="T80" s="200"/>
      <c r="U80" s="200"/>
      <c r="V80" s="200"/>
      <c r="W80" s="200"/>
      <c r="X80" s="201">
        <f>VLOOKUP(A80,Products!$A$27:$F$88,6,FALSE)</f>
        <v>1600</v>
      </c>
      <c r="Y80" s="202" t="s">
        <v>189</v>
      </c>
    </row>
    <row r="81" spans="1:25">
      <c r="A81" s="199" t="s">
        <v>29</v>
      </c>
      <c r="B81" s="24">
        <v>0</v>
      </c>
      <c r="C81" s="24">
        <v>0</v>
      </c>
      <c r="D81" s="24"/>
      <c r="E81" s="24"/>
      <c r="F81" s="24"/>
      <c r="G81" s="24"/>
      <c r="H81" s="24"/>
      <c r="I81" s="24"/>
      <c r="J81" s="24"/>
      <c r="K81" s="24"/>
      <c r="L81" s="24"/>
      <c r="M81" s="200">
        <v>0</v>
      </c>
      <c r="N81" s="200">
        <v>0</v>
      </c>
      <c r="O81" s="200"/>
      <c r="P81" s="200"/>
      <c r="Q81" s="200"/>
      <c r="R81" s="200"/>
      <c r="S81" s="200"/>
      <c r="T81" s="200"/>
      <c r="U81" s="200"/>
      <c r="V81" s="200"/>
      <c r="W81" s="200"/>
      <c r="X81" s="201">
        <f>VLOOKUP(A81,Products!$A$27:$F$88,6,FALSE)</f>
        <v>1600</v>
      </c>
      <c r="Y81" s="202" t="s">
        <v>189</v>
      </c>
    </row>
    <row r="82" spans="1:25">
      <c r="A82" s="199" t="s">
        <v>172</v>
      </c>
      <c r="B82" s="24">
        <v>0</v>
      </c>
      <c r="C82" s="24">
        <v>0</v>
      </c>
      <c r="D82" s="24"/>
      <c r="E82" s="24"/>
      <c r="F82" s="24"/>
      <c r="G82" s="24"/>
      <c r="H82" s="24"/>
      <c r="I82" s="24"/>
      <c r="J82" s="24"/>
      <c r="K82" s="24"/>
      <c r="L82" s="24"/>
      <c r="M82" s="200">
        <v>0</v>
      </c>
      <c r="N82" s="200">
        <v>0</v>
      </c>
      <c r="O82" s="200"/>
      <c r="P82" s="200"/>
      <c r="Q82" s="200"/>
      <c r="R82" s="200"/>
      <c r="S82" s="200"/>
      <c r="T82" s="200"/>
      <c r="U82" s="200"/>
      <c r="V82" s="200"/>
      <c r="W82" s="200"/>
      <c r="X82" s="201">
        <f>VLOOKUP(A82,Products!$A$27:$F$88,6,FALSE)</f>
        <v>1600</v>
      </c>
      <c r="Y82" s="202" t="s">
        <v>189</v>
      </c>
    </row>
    <row r="83" spans="1:25">
      <c r="A83" s="199" t="s">
        <v>173</v>
      </c>
      <c r="B83" s="24">
        <v>0</v>
      </c>
      <c r="C83" s="24">
        <v>0</v>
      </c>
      <c r="D83" s="24"/>
      <c r="E83" s="24"/>
      <c r="F83" s="24"/>
      <c r="G83" s="24"/>
      <c r="H83" s="24"/>
      <c r="I83" s="24"/>
      <c r="J83" s="24"/>
      <c r="K83" s="24"/>
      <c r="L83" s="24"/>
      <c r="M83" s="200">
        <v>0</v>
      </c>
      <c r="N83" s="200">
        <v>0</v>
      </c>
      <c r="O83" s="200"/>
      <c r="P83" s="200"/>
      <c r="Q83" s="200"/>
      <c r="R83" s="200"/>
      <c r="S83" s="200"/>
      <c r="T83" s="200"/>
      <c r="U83" s="200"/>
      <c r="V83" s="200"/>
      <c r="W83" s="200"/>
      <c r="X83" s="201">
        <f>VLOOKUP(A83,Products!$A$27:$F$88,6,FALSE)</f>
        <v>3200</v>
      </c>
      <c r="Y83" s="202" t="s">
        <v>189</v>
      </c>
    </row>
    <row r="84" spans="1:25">
      <c r="A84" s="199" t="s">
        <v>174</v>
      </c>
      <c r="B84" s="24">
        <v>0</v>
      </c>
      <c r="C84" s="24">
        <v>0</v>
      </c>
      <c r="D84" s="24"/>
      <c r="E84" s="24"/>
      <c r="F84" s="24"/>
      <c r="G84" s="24"/>
      <c r="H84" s="24"/>
      <c r="I84" s="24"/>
      <c r="J84" s="24"/>
      <c r="K84" s="24"/>
      <c r="L84" s="24"/>
      <c r="M84" s="200">
        <v>0</v>
      </c>
      <c r="N84" s="200">
        <v>0</v>
      </c>
      <c r="O84" s="200"/>
      <c r="P84" s="200"/>
      <c r="Q84" s="200"/>
      <c r="R84" s="200"/>
      <c r="S84" s="200"/>
      <c r="T84" s="200"/>
      <c r="U84" s="200"/>
      <c r="V84" s="200"/>
      <c r="W84" s="200"/>
      <c r="X84" s="201">
        <f>VLOOKUP(A84,Products!$A$27:$F$88,6,FALSE)</f>
        <v>3200</v>
      </c>
      <c r="Y84" s="202" t="s">
        <v>189</v>
      </c>
    </row>
    <row r="85" spans="1:25">
      <c r="A85" s="199" t="s">
        <v>175</v>
      </c>
      <c r="B85" s="24">
        <v>0</v>
      </c>
      <c r="C85" s="24">
        <v>0</v>
      </c>
      <c r="D85" s="24"/>
      <c r="E85" s="24"/>
      <c r="F85" s="24"/>
      <c r="G85" s="24"/>
      <c r="H85" s="24"/>
      <c r="I85" s="24"/>
      <c r="J85" s="24"/>
      <c r="K85" s="24"/>
      <c r="L85" s="24"/>
      <c r="M85" s="200">
        <v>0</v>
      </c>
      <c r="N85" s="200">
        <v>0</v>
      </c>
      <c r="O85" s="200"/>
      <c r="P85" s="200"/>
      <c r="Q85" s="200"/>
      <c r="R85" s="200"/>
      <c r="S85" s="200"/>
      <c r="T85" s="200"/>
      <c r="U85" s="200"/>
      <c r="V85" s="200"/>
      <c r="W85" s="200"/>
      <c r="X85" s="201">
        <f>VLOOKUP(A85,Products!$A$27:$F$88,6,FALSE)</f>
        <v>3200</v>
      </c>
      <c r="Y85" s="202" t="s">
        <v>189</v>
      </c>
    </row>
    <row r="86" spans="1:25">
      <c r="A86" s="199" t="s">
        <v>176</v>
      </c>
      <c r="B86" s="24">
        <v>0</v>
      </c>
      <c r="C86" s="24">
        <v>0</v>
      </c>
      <c r="D86" s="24"/>
      <c r="E86" s="24"/>
      <c r="F86" s="24"/>
      <c r="G86" s="24"/>
      <c r="H86" s="24"/>
      <c r="I86" s="24"/>
      <c r="J86" s="24"/>
      <c r="K86" s="24"/>
      <c r="L86" s="24"/>
      <c r="M86" s="200">
        <v>0</v>
      </c>
      <c r="N86" s="200">
        <v>0</v>
      </c>
      <c r="O86" s="200"/>
      <c r="P86" s="200"/>
      <c r="Q86" s="200"/>
      <c r="R86" s="200"/>
      <c r="S86" s="200"/>
      <c r="T86" s="200"/>
      <c r="U86" s="200"/>
      <c r="V86" s="200"/>
      <c r="W86" s="200"/>
      <c r="X86" s="201">
        <f>VLOOKUP(A86,Products!$A$27:$F$88,6,FALSE)</f>
        <v>3200</v>
      </c>
      <c r="Y86" s="202" t="s">
        <v>189</v>
      </c>
    </row>
    <row r="87" spans="1:25">
      <c r="A87" s="199" t="s">
        <v>177</v>
      </c>
      <c r="B87" s="24">
        <v>0</v>
      </c>
      <c r="C87" s="24">
        <v>0</v>
      </c>
      <c r="D87" s="24"/>
      <c r="E87" s="24"/>
      <c r="F87" s="24"/>
      <c r="G87" s="24"/>
      <c r="H87" s="24"/>
      <c r="I87" s="24"/>
      <c r="J87" s="24"/>
      <c r="K87" s="24"/>
      <c r="L87" s="24"/>
      <c r="M87" s="200">
        <v>0</v>
      </c>
      <c r="N87" s="200">
        <v>0</v>
      </c>
      <c r="O87" s="200"/>
      <c r="P87" s="200"/>
      <c r="Q87" s="200"/>
      <c r="R87" s="200"/>
      <c r="S87" s="200"/>
      <c r="T87" s="200"/>
      <c r="U87" s="200"/>
      <c r="V87" s="200"/>
      <c r="W87" s="200"/>
      <c r="X87" s="201">
        <f>VLOOKUP(A87,Products!$A$27:$F$88,6,FALSE)</f>
        <v>3200</v>
      </c>
      <c r="Y87" s="202" t="s">
        <v>189</v>
      </c>
    </row>
    <row r="88" spans="1:25">
      <c r="B88" s="19"/>
      <c r="C88" s="19"/>
      <c r="D88" s="19"/>
      <c r="E88" s="19"/>
      <c r="F88" s="19"/>
      <c r="G88" s="19"/>
      <c r="H88" s="19"/>
      <c r="I88" s="19"/>
      <c r="J88" s="19"/>
      <c r="K88" s="19"/>
      <c r="L88" s="19"/>
      <c r="M88" s="75"/>
      <c r="N88" s="75"/>
      <c r="O88" s="75"/>
      <c r="P88" s="75"/>
      <c r="Q88" s="75"/>
      <c r="R88" s="75"/>
      <c r="S88" s="75"/>
      <c r="T88" s="75"/>
      <c r="U88" s="75"/>
      <c r="V88" s="75"/>
      <c r="W88" s="75"/>
    </row>
    <row r="89" spans="1:25">
      <c r="A89" s="119" t="s">
        <v>306</v>
      </c>
      <c r="B89" s="36">
        <v>2018</v>
      </c>
      <c r="C89" s="28">
        <v>2019</v>
      </c>
      <c r="D89" s="28">
        <v>2020</v>
      </c>
      <c r="E89" s="28">
        <v>2021</v>
      </c>
      <c r="F89" s="28">
        <v>2022</v>
      </c>
      <c r="G89" s="28">
        <v>2023</v>
      </c>
      <c r="H89" s="28">
        <v>2024</v>
      </c>
      <c r="I89" s="28">
        <v>2025</v>
      </c>
      <c r="J89" s="28">
        <v>2026</v>
      </c>
      <c r="K89" s="28">
        <v>2027</v>
      </c>
      <c r="L89" s="28">
        <v>2028</v>
      </c>
      <c r="M89" s="36">
        <v>2018</v>
      </c>
      <c r="N89" s="28">
        <v>2019</v>
      </c>
      <c r="O89" s="28">
        <v>2020</v>
      </c>
      <c r="P89" s="28">
        <v>2021</v>
      </c>
      <c r="Q89" s="28">
        <v>2022</v>
      </c>
      <c r="R89" s="28">
        <v>2023</v>
      </c>
      <c r="S89" s="28">
        <v>2024</v>
      </c>
      <c r="T89" s="28">
        <v>2025</v>
      </c>
      <c r="U89" s="28">
        <v>2026</v>
      </c>
      <c r="V89" s="28">
        <v>2027</v>
      </c>
      <c r="W89" s="28">
        <v>2028</v>
      </c>
    </row>
    <row r="90" spans="1:25">
      <c r="A90" s="35">
        <v>1</v>
      </c>
      <c r="B90" s="2">
        <v>2984817.7500000005</v>
      </c>
      <c r="C90" s="2">
        <v>2565172.3800000008</v>
      </c>
      <c r="D90" s="2"/>
      <c r="E90" s="2"/>
      <c r="F90" s="2"/>
      <c r="G90" s="2"/>
      <c r="H90" s="2"/>
      <c r="I90" s="2"/>
      <c r="J90" s="2"/>
      <c r="K90" s="2"/>
      <c r="L90" s="2"/>
      <c r="M90" s="2">
        <v>38.406105019999998</v>
      </c>
      <c r="N90" s="2">
        <v>23.77211712897817</v>
      </c>
      <c r="O90" s="2"/>
      <c r="P90" s="2"/>
      <c r="Q90" s="2"/>
      <c r="R90" s="2"/>
      <c r="S90" s="2"/>
      <c r="T90" s="2"/>
      <c r="U90" s="2"/>
      <c r="V90" s="2"/>
      <c r="W90" s="2"/>
    </row>
    <row r="91" spans="1:25">
      <c r="A91" s="35">
        <v>10</v>
      </c>
      <c r="B91" s="2">
        <v>2514519.37</v>
      </c>
      <c r="C91" s="2">
        <v>1855139.1</v>
      </c>
      <c r="D91" s="2"/>
      <c r="E91" s="2"/>
      <c r="F91" s="2"/>
      <c r="G91" s="2"/>
      <c r="H91" s="2"/>
      <c r="I91" s="2"/>
      <c r="J91" s="2"/>
      <c r="K91" s="2"/>
      <c r="L91" s="2"/>
      <c r="M91" s="2">
        <v>135.6829864771494</v>
      </c>
      <c r="N91" s="2">
        <v>80.620402475859905</v>
      </c>
      <c r="O91" s="2"/>
      <c r="P91" s="2"/>
      <c r="Q91" s="2"/>
      <c r="R91" s="2"/>
      <c r="S91" s="2"/>
      <c r="T91" s="2"/>
      <c r="U91" s="2"/>
      <c r="V91" s="2"/>
      <c r="W91" s="2"/>
    </row>
    <row r="92" spans="1:25">
      <c r="A92" s="35">
        <v>25</v>
      </c>
      <c r="B92" s="2">
        <v>17012.7</v>
      </c>
      <c r="C92" s="2">
        <v>19817.099999999999</v>
      </c>
      <c r="D92" s="2"/>
      <c r="E92" s="2"/>
      <c r="F92" s="2"/>
      <c r="G92" s="2"/>
      <c r="H92" s="2"/>
      <c r="I92" s="2"/>
      <c r="J92" s="2"/>
      <c r="K92" s="2"/>
      <c r="L92" s="2"/>
      <c r="M92" s="2">
        <v>3.3110929619999991</v>
      </c>
      <c r="N92" s="2">
        <v>2.3241972000000009</v>
      </c>
      <c r="O92" s="2"/>
      <c r="P92" s="2"/>
      <c r="Q92" s="2"/>
      <c r="R92" s="2"/>
      <c r="S92" s="2"/>
      <c r="T92" s="2"/>
      <c r="U92" s="2"/>
      <c r="V92" s="2"/>
      <c r="W92" s="2"/>
    </row>
    <row r="93" spans="1:25">
      <c r="A93" s="35">
        <v>40</v>
      </c>
      <c r="B93" s="2">
        <v>73901.165000000008</v>
      </c>
      <c r="C93" s="2">
        <v>48020.100000000006</v>
      </c>
      <c r="D93" s="2"/>
      <c r="E93" s="2"/>
      <c r="F93" s="2"/>
      <c r="G93" s="2"/>
      <c r="H93" s="2"/>
      <c r="I93" s="2"/>
      <c r="J93" s="2"/>
      <c r="K93" s="2"/>
      <c r="L93" s="2"/>
      <c r="M93" s="2">
        <v>6.0367684394851855</v>
      </c>
      <c r="N93" s="2">
        <v>2.7901724307142857</v>
      </c>
      <c r="O93" s="2"/>
      <c r="P93" s="2"/>
      <c r="Q93" s="2"/>
      <c r="R93" s="2"/>
      <c r="S93" s="2"/>
      <c r="T93" s="2"/>
      <c r="U93" s="2"/>
      <c r="V93" s="2"/>
      <c r="W93" s="2"/>
    </row>
    <row r="94" spans="1:25">
      <c r="A94" s="35">
        <v>50</v>
      </c>
      <c r="B94" s="2">
        <v>0</v>
      </c>
      <c r="C94" s="2">
        <v>0</v>
      </c>
      <c r="D94" s="2"/>
      <c r="E94" s="2"/>
      <c r="F94" s="2"/>
      <c r="G94" s="2"/>
      <c r="H94" s="2"/>
      <c r="I94" s="2"/>
      <c r="J94" s="2"/>
      <c r="K94" s="2"/>
      <c r="L94" s="2"/>
      <c r="M94" s="2">
        <v>0</v>
      </c>
      <c r="N94" s="2">
        <v>0</v>
      </c>
      <c r="O94" s="2"/>
      <c r="P94" s="2"/>
      <c r="Q94" s="2"/>
      <c r="R94" s="2"/>
      <c r="S94" s="2"/>
      <c r="T94" s="2"/>
      <c r="U94" s="2"/>
      <c r="V94" s="2"/>
      <c r="W94" s="2"/>
    </row>
    <row r="95" spans="1:25">
      <c r="A95" s="35">
        <v>100</v>
      </c>
      <c r="B95" s="2">
        <v>285370.67529411765</v>
      </c>
      <c r="C95" s="2">
        <v>395516.666141472</v>
      </c>
      <c r="D95" s="2"/>
      <c r="E95" s="2"/>
      <c r="F95" s="2"/>
      <c r="G95" s="2"/>
      <c r="H95" s="2"/>
      <c r="I95" s="2"/>
      <c r="J95" s="2"/>
      <c r="K95" s="2"/>
      <c r="L95" s="2"/>
      <c r="M95" s="2">
        <v>324.8260233063321</v>
      </c>
      <c r="N95" s="2">
        <v>283.72357127097519</v>
      </c>
      <c r="O95" s="2"/>
      <c r="P95" s="2"/>
      <c r="Q95" s="2"/>
      <c r="R95" s="2"/>
      <c r="S95" s="2"/>
      <c r="T95" s="2"/>
      <c r="U95" s="2"/>
      <c r="V95" s="2"/>
      <c r="W95" s="2"/>
    </row>
    <row r="96" spans="1:25">
      <c r="A96" s="35">
        <v>200</v>
      </c>
      <c r="B96" s="2">
        <v>0</v>
      </c>
      <c r="C96" s="2">
        <v>0</v>
      </c>
      <c r="D96" s="2"/>
      <c r="E96" s="2"/>
      <c r="F96" s="2"/>
      <c r="G96" s="2"/>
      <c r="H96" s="2"/>
      <c r="I96" s="2"/>
      <c r="J96" s="2"/>
      <c r="K96" s="2"/>
      <c r="L96" s="2"/>
      <c r="M96" s="2">
        <v>0</v>
      </c>
      <c r="N96" s="2">
        <v>0</v>
      </c>
      <c r="O96" s="2"/>
      <c r="P96" s="2"/>
      <c r="Q96" s="2"/>
      <c r="R96" s="2"/>
      <c r="S96" s="2"/>
      <c r="T96" s="2"/>
      <c r="U96" s="2"/>
      <c r="V96" s="2"/>
      <c r="W96" s="2"/>
    </row>
    <row r="97" spans="1:44">
      <c r="A97" s="35">
        <v>400</v>
      </c>
      <c r="B97" s="2">
        <v>900</v>
      </c>
      <c r="C97" s="2">
        <v>1454.101098901099</v>
      </c>
      <c r="D97" s="2"/>
      <c r="E97" s="2"/>
      <c r="F97" s="2"/>
      <c r="G97" s="2"/>
      <c r="H97" s="2"/>
      <c r="I97" s="2"/>
      <c r="J97" s="2"/>
      <c r="K97" s="2"/>
      <c r="L97" s="2"/>
      <c r="M97" s="2">
        <v>7.2</v>
      </c>
      <c r="N97" s="2">
        <v>9.6139243104000016</v>
      </c>
      <c r="O97" s="2"/>
      <c r="P97" s="2"/>
      <c r="Q97" s="2"/>
      <c r="R97" s="2"/>
      <c r="S97" s="2"/>
      <c r="T97" s="2"/>
      <c r="U97" s="2"/>
      <c r="V97" s="2"/>
      <c r="W97" s="2"/>
    </row>
    <row r="98" spans="1:44">
      <c r="A98" s="35">
        <v>800</v>
      </c>
      <c r="B98" s="2">
        <v>0</v>
      </c>
      <c r="C98" s="2">
        <v>0</v>
      </c>
      <c r="D98" s="2"/>
      <c r="E98" s="2"/>
      <c r="F98" s="2"/>
      <c r="G98" s="2"/>
      <c r="H98" s="2"/>
      <c r="I98" s="2"/>
      <c r="J98" s="2"/>
      <c r="K98" s="2"/>
      <c r="L98" s="2"/>
      <c r="M98" s="2">
        <v>0</v>
      </c>
      <c r="N98" s="2">
        <v>0</v>
      </c>
      <c r="O98" s="2"/>
      <c r="P98" s="2"/>
      <c r="Q98" s="2"/>
      <c r="R98" s="2"/>
      <c r="S98" s="2"/>
      <c r="T98" s="2"/>
      <c r="U98" s="2"/>
      <c r="V98" s="2"/>
      <c r="W98" s="2"/>
    </row>
    <row r="99" spans="1:44">
      <c r="A99" s="35">
        <v>1600</v>
      </c>
      <c r="B99" s="2">
        <v>0</v>
      </c>
      <c r="C99" s="2">
        <v>0</v>
      </c>
      <c r="D99" s="2"/>
      <c r="E99" s="2"/>
      <c r="F99" s="2"/>
      <c r="G99" s="2"/>
      <c r="H99" s="2"/>
      <c r="I99" s="2"/>
      <c r="J99" s="2"/>
      <c r="K99" s="2"/>
      <c r="L99" s="2"/>
      <c r="M99" s="2">
        <v>0</v>
      </c>
      <c r="N99" s="2">
        <v>0</v>
      </c>
      <c r="O99" s="2"/>
      <c r="P99" s="2"/>
      <c r="Q99" s="2"/>
      <c r="R99" s="2"/>
      <c r="S99" s="2"/>
      <c r="T99" s="2"/>
      <c r="U99" s="2"/>
      <c r="V99" s="2"/>
      <c r="W99" s="2"/>
    </row>
    <row r="100" spans="1:44">
      <c r="A100" s="35" t="s">
        <v>236</v>
      </c>
      <c r="B100" s="2">
        <v>5876521.6602941174</v>
      </c>
      <c r="C100" s="2">
        <v>4885119.4472403741</v>
      </c>
      <c r="D100" s="2"/>
      <c r="E100" s="2"/>
      <c r="F100" s="2"/>
      <c r="G100" s="2"/>
      <c r="H100" s="2"/>
      <c r="I100" s="2"/>
      <c r="J100" s="2"/>
      <c r="K100" s="2"/>
      <c r="L100" s="2"/>
      <c r="M100" s="2">
        <v>515.46297620496682</v>
      </c>
      <c r="N100" s="2">
        <v>402.84438481692752</v>
      </c>
      <c r="O100" s="2"/>
      <c r="P100" s="2"/>
      <c r="Q100" s="2"/>
      <c r="R100" s="2"/>
      <c r="S100" s="2"/>
      <c r="T100" s="2"/>
      <c r="U100" s="2"/>
      <c r="V100" s="2"/>
      <c r="W100" s="2"/>
    </row>
    <row r="101" spans="1:44">
      <c r="A101" s="14"/>
      <c r="B101" s="19"/>
      <c r="C101" s="19"/>
      <c r="D101" s="19"/>
      <c r="E101" s="19"/>
      <c r="F101" s="19"/>
      <c r="G101" s="19"/>
      <c r="H101" s="19"/>
      <c r="I101" s="19"/>
      <c r="J101" s="19"/>
      <c r="K101" s="19"/>
      <c r="L101" s="19"/>
      <c r="M101" s="19"/>
      <c r="N101" s="19"/>
      <c r="O101" s="19"/>
      <c r="P101" s="19"/>
      <c r="Q101" s="19"/>
      <c r="R101" s="19"/>
      <c r="S101" s="19"/>
      <c r="T101" s="19"/>
      <c r="U101" s="19"/>
      <c r="V101" s="19"/>
      <c r="W101" s="19"/>
    </row>
    <row r="102" spans="1:44">
      <c r="B102" s="22"/>
      <c r="C102" s="22"/>
      <c r="D102" s="22"/>
      <c r="E102" s="22"/>
      <c r="F102" s="22"/>
      <c r="G102" s="22"/>
      <c r="H102" s="22"/>
      <c r="I102" s="22"/>
      <c r="J102" s="22"/>
      <c r="K102" s="22"/>
      <c r="L102" s="22"/>
      <c r="M102" s="22"/>
      <c r="N102" s="22"/>
      <c r="O102" s="22"/>
      <c r="P102" s="22"/>
      <c r="Q102" s="22"/>
      <c r="R102" s="22"/>
      <c r="S102" s="22"/>
      <c r="T102" s="22"/>
      <c r="U102" s="22"/>
      <c r="V102" s="22"/>
      <c r="W102" s="22"/>
      <c r="AM102" s="22"/>
      <c r="AN102" s="22"/>
      <c r="AO102" s="22"/>
      <c r="AP102" s="22"/>
      <c r="AQ102" s="22"/>
      <c r="AR102" s="22"/>
    </row>
    <row r="103" spans="1:44">
      <c r="A103" s="14" t="s">
        <v>210</v>
      </c>
    </row>
    <row r="104" spans="1:44">
      <c r="A104" s="119" t="s">
        <v>189</v>
      </c>
      <c r="B104" s="3">
        <v>2018</v>
      </c>
      <c r="C104" s="3">
        <v>2019</v>
      </c>
      <c r="D104" s="3">
        <v>2020</v>
      </c>
      <c r="E104" s="3">
        <v>2021</v>
      </c>
      <c r="F104" s="3">
        <v>2022</v>
      </c>
      <c r="G104" s="3">
        <v>2023</v>
      </c>
      <c r="H104" s="3">
        <v>2024</v>
      </c>
      <c r="I104" s="3">
        <v>2025</v>
      </c>
      <c r="J104" s="3">
        <v>2026</v>
      </c>
      <c r="K104" s="3">
        <v>2027</v>
      </c>
      <c r="L104" s="3">
        <v>2028</v>
      </c>
      <c r="T104" s="119"/>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c r="A105" s="117" t="s">
        <v>207</v>
      </c>
      <c r="B105" s="156">
        <v>60.408443079411768</v>
      </c>
      <c r="C105" s="118">
        <v>63.666101933707644</v>
      </c>
      <c r="D105" s="118"/>
      <c r="E105" s="118"/>
      <c r="F105" s="118"/>
      <c r="G105" s="118"/>
      <c r="H105" s="118"/>
      <c r="I105" s="118"/>
      <c r="J105" s="118"/>
      <c r="K105" s="118"/>
      <c r="L105" s="118"/>
      <c r="T105" s="35"/>
      <c r="U105" s="2"/>
      <c r="V105" s="2"/>
      <c r="W105" s="2"/>
      <c r="X105" s="2"/>
      <c r="Y105" s="2"/>
      <c r="Z105" s="2"/>
      <c r="AA105" s="2"/>
      <c r="AB105" s="2"/>
      <c r="AC105" s="2"/>
      <c r="AD105" s="2"/>
      <c r="AE105" s="2"/>
      <c r="AF105" s="38"/>
      <c r="AG105" s="38"/>
      <c r="AH105" s="38"/>
      <c r="AI105" s="38"/>
      <c r="AJ105" s="38"/>
      <c r="AK105" s="38"/>
      <c r="AL105" s="38"/>
      <c r="AM105" s="38"/>
      <c r="AN105" s="38"/>
      <c r="AO105" s="38"/>
      <c r="AP105" s="38"/>
      <c r="AQ105" s="38"/>
      <c r="AR105" s="38"/>
    </row>
    <row r="106" spans="1:44">
      <c r="A106" s="117" t="s">
        <v>208</v>
      </c>
      <c r="B106" s="153">
        <v>307.30844307941175</v>
      </c>
      <c r="C106" s="153">
        <v>370.97454501311938</v>
      </c>
      <c r="D106" s="153"/>
      <c r="E106" s="153"/>
      <c r="F106" s="153"/>
      <c r="G106" s="153"/>
      <c r="H106" s="153"/>
      <c r="I106" s="153"/>
      <c r="J106" s="153"/>
      <c r="K106" s="153"/>
      <c r="L106" s="153"/>
      <c r="T106" s="35"/>
      <c r="U106" s="2"/>
      <c r="V106" s="2"/>
      <c r="W106" s="2"/>
      <c r="X106" s="2"/>
      <c r="Y106" s="2"/>
      <c r="Z106" s="2"/>
      <c r="AA106" s="2"/>
      <c r="AB106" s="2"/>
      <c r="AC106" s="2"/>
      <c r="AD106" s="2"/>
      <c r="AE106" s="2"/>
      <c r="AF106" s="38"/>
      <c r="AG106" s="38"/>
      <c r="AH106" s="38"/>
      <c r="AI106" s="38"/>
      <c r="AJ106" s="38"/>
      <c r="AK106" s="38"/>
      <c r="AL106" s="38"/>
      <c r="AM106" s="38"/>
      <c r="AN106" s="38"/>
      <c r="AO106" s="38"/>
      <c r="AP106" s="38"/>
      <c r="AQ106" s="38"/>
      <c r="AR106" s="38"/>
    </row>
    <row r="107" spans="1:44">
      <c r="A107" s="117" t="s">
        <v>209</v>
      </c>
      <c r="B107" s="1"/>
      <c r="C107" s="134">
        <v>0.20717329239553517</v>
      </c>
      <c r="D107" s="134"/>
      <c r="E107" s="134"/>
      <c r="F107" s="134"/>
      <c r="G107" s="134"/>
      <c r="H107" s="134"/>
      <c r="I107" s="134"/>
      <c r="J107" s="134"/>
      <c r="K107" s="134"/>
      <c r="L107" s="134"/>
      <c r="T107" s="35"/>
      <c r="U107" s="2"/>
      <c r="V107" s="2"/>
      <c r="W107" s="2"/>
      <c r="X107" s="2"/>
      <c r="Y107" s="2"/>
      <c r="Z107" s="2"/>
      <c r="AA107" s="2"/>
      <c r="AB107" s="2"/>
      <c r="AC107" s="2"/>
      <c r="AD107" s="2"/>
      <c r="AE107" s="2"/>
      <c r="AF107" s="38"/>
      <c r="AG107" s="38"/>
      <c r="AH107" s="38"/>
      <c r="AI107" s="38"/>
      <c r="AJ107" s="38"/>
      <c r="AK107" s="38"/>
      <c r="AL107" s="38"/>
      <c r="AM107" s="38"/>
      <c r="AN107" s="38"/>
      <c r="AO107" s="38"/>
      <c r="AP107" s="38"/>
      <c r="AQ107" s="38"/>
      <c r="AR107" s="38"/>
    </row>
    <row r="108" spans="1:44">
      <c r="T108" s="35"/>
      <c r="U108" s="2"/>
      <c r="V108" s="2"/>
      <c r="W108" s="2"/>
      <c r="X108" s="2"/>
      <c r="Y108" s="2"/>
      <c r="Z108" s="2"/>
      <c r="AA108" s="2"/>
      <c r="AB108" s="2"/>
      <c r="AC108" s="2"/>
      <c r="AD108" s="2"/>
      <c r="AE108" s="2"/>
      <c r="AF108" s="38"/>
      <c r="AG108" s="38"/>
      <c r="AH108" s="38"/>
      <c r="AI108" s="38"/>
      <c r="AJ108" s="38"/>
      <c r="AK108" s="38"/>
      <c r="AL108" s="38"/>
      <c r="AM108" s="38"/>
      <c r="AN108" s="38"/>
      <c r="AO108" s="38"/>
      <c r="AP108" s="38"/>
      <c r="AQ108" s="38"/>
      <c r="AR108" s="38"/>
    </row>
    <row r="109" spans="1:44">
      <c r="T109" s="35"/>
      <c r="U109" s="2"/>
      <c r="V109" s="2"/>
      <c r="W109" s="2"/>
      <c r="X109" s="2"/>
      <c r="Y109" s="2"/>
      <c r="Z109" s="2"/>
      <c r="AA109" s="2"/>
      <c r="AB109" s="2"/>
      <c r="AC109" s="2"/>
      <c r="AD109" s="2"/>
      <c r="AE109" s="2"/>
      <c r="AF109" s="38"/>
      <c r="AG109" s="38"/>
      <c r="AH109" s="38"/>
      <c r="AI109" s="38"/>
      <c r="AJ109" s="38"/>
      <c r="AK109" s="38"/>
      <c r="AL109" s="38"/>
      <c r="AM109" s="38"/>
      <c r="AN109" s="38"/>
      <c r="AO109" s="38"/>
      <c r="AP109" s="38"/>
      <c r="AQ109" s="38"/>
      <c r="AR109" s="38"/>
    </row>
    <row r="110" spans="1:44">
      <c r="T110" s="35"/>
      <c r="U110" s="2"/>
      <c r="V110" s="2"/>
      <c r="W110" s="2"/>
      <c r="X110" s="2"/>
      <c r="Y110" s="2"/>
      <c r="Z110" s="2"/>
      <c r="AA110" s="2"/>
      <c r="AB110" s="2"/>
      <c r="AC110" s="2"/>
      <c r="AD110" s="2"/>
      <c r="AE110" s="2"/>
      <c r="AF110" s="38"/>
      <c r="AG110" s="38"/>
      <c r="AH110" s="38"/>
      <c r="AI110" s="38"/>
      <c r="AJ110" s="38"/>
      <c r="AK110" s="38"/>
      <c r="AL110" s="38"/>
      <c r="AM110" s="38"/>
      <c r="AN110" s="38"/>
      <c r="AO110" s="38"/>
      <c r="AP110" s="38"/>
      <c r="AQ110" s="38"/>
      <c r="AR110" s="38"/>
    </row>
    <row r="111" spans="1:44">
      <c r="T111" s="35"/>
      <c r="U111" s="2"/>
      <c r="V111" s="2"/>
      <c r="W111" s="2"/>
      <c r="X111" s="2"/>
      <c r="Y111" s="2"/>
      <c r="Z111" s="2"/>
      <c r="AA111" s="2"/>
      <c r="AB111" s="2"/>
      <c r="AC111" s="2"/>
      <c r="AD111" s="2"/>
      <c r="AE111" s="2"/>
      <c r="AF111" s="38"/>
      <c r="AG111" s="38"/>
      <c r="AH111" s="38"/>
      <c r="AI111" s="38"/>
      <c r="AJ111" s="38"/>
      <c r="AK111" s="38"/>
      <c r="AL111" s="38"/>
      <c r="AM111" s="38"/>
      <c r="AN111" s="38"/>
      <c r="AO111" s="38"/>
      <c r="AP111" s="38"/>
      <c r="AQ111" s="38"/>
      <c r="AR111" s="38"/>
    </row>
    <row r="112" spans="1:44">
      <c r="T112" s="35"/>
    </row>
    <row r="113" spans="20:44">
      <c r="T113" s="120"/>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20:44">
      <c r="AK114" s="38"/>
      <c r="AL114" s="38"/>
      <c r="AM114" s="38"/>
      <c r="AN114" s="38"/>
      <c r="AO114" s="38"/>
      <c r="AP114" s="38"/>
      <c r="AQ114" s="38"/>
      <c r="AR114" s="38"/>
    </row>
    <row r="115" spans="20:44">
      <c r="AK115" s="38"/>
      <c r="AL115" s="38"/>
      <c r="AM115" s="38"/>
      <c r="AN115" s="38"/>
      <c r="AO115" s="38"/>
      <c r="AP115" s="38"/>
      <c r="AQ115" s="38"/>
      <c r="AR115" s="38"/>
    </row>
    <row r="116" spans="20:44">
      <c r="AK116" s="38"/>
      <c r="AL116" s="38"/>
      <c r="AM116" s="38"/>
      <c r="AN116" s="38"/>
      <c r="AO116" s="38"/>
      <c r="AP116" s="38"/>
      <c r="AQ116" s="38"/>
      <c r="AR116" s="38"/>
    </row>
    <row r="117" spans="20:44">
      <c r="AK117" s="38"/>
      <c r="AL117" s="38"/>
      <c r="AM117" s="38"/>
      <c r="AN117" s="38"/>
      <c r="AO117" s="38"/>
      <c r="AP117" s="38"/>
      <c r="AQ117" s="38"/>
      <c r="AR117" s="38"/>
    </row>
    <row r="118" spans="20:44">
      <c r="AK118" s="38"/>
      <c r="AL118" s="38"/>
      <c r="AM118" s="38"/>
      <c r="AN118" s="38"/>
      <c r="AO118" s="38"/>
      <c r="AP118" s="38"/>
      <c r="AQ118" s="38"/>
      <c r="AR118" s="38"/>
    </row>
    <row r="119" spans="20:44">
      <c r="AK119" s="38"/>
      <c r="AL119" s="38"/>
      <c r="AM119" s="38"/>
      <c r="AN119" s="38"/>
      <c r="AO119" s="38"/>
      <c r="AP119" s="38"/>
      <c r="AQ119" s="38"/>
      <c r="AR119" s="38"/>
    </row>
  </sheetData>
  <mergeCells count="2">
    <mergeCell ref="B7:L7"/>
    <mergeCell ref="M7:W7"/>
  </mergeCells>
  <dataValidations count="1">
    <dataValidation type="list" allowBlank="1" showInputMessage="1" showErrorMessage="1" sqref="A9:A87" xr:uid="{00000000-0002-0000-0400-000000000000}">
      <formula1>INDIRECT("Products[LookupCodes]")</formula1>
    </dataValidation>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R113"/>
  <sheetViews>
    <sheetView zoomScale="80" zoomScaleNormal="80" workbookViewId="0"/>
  </sheetViews>
  <sheetFormatPr defaultColWidth="8.5" defaultRowHeight="15.6"/>
  <cols>
    <col min="1" max="1" width="35.5" bestFit="1" customWidth="1"/>
    <col min="2" max="2" width="10.59765625" customWidth="1"/>
    <col min="3" max="4" width="10.796875" customWidth="1"/>
    <col min="5" max="5" width="10.19921875" customWidth="1"/>
    <col min="6" max="6" width="11.296875" customWidth="1"/>
    <col min="7" max="7" width="11.19921875" customWidth="1"/>
    <col min="8" max="8" width="11" customWidth="1"/>
    <col min="9" max="9" width="10.09765625" customWidth="1"/>
    <col min="10" max="10" width="10.19921875" customWidth="1"/>
    <col min="11" max="11" width="10.296875" customWidth="1"/>
    <col min="12" max="12" width="11.296875" customWidth="1"/>
    <col min="13" max="13" width="9" bestFit="1" customWidth="1"/>
    <col min="14" max="14" width="10" bestFit="1" customWidth="1"/>
    <col min="15" max="15" width="9" customWidth="1"/>
    <col min="16" max="17" width="9" bestFit="1" customWidth="1"/>
    <col min="18" max="18" width="11.59765625" customWidth="1"/>
    <col min="19" max="20" width="9" bestFit="1" customWidth="1"/>
    <col min="21" max="21" width="10.5" bestFit="1" customWidth="1"/>
    <col min="23" max="23" width="11.09765625" customWidth="1"/>
    <col min="24" max="24" width="9" bestFit="1" customWidth="1"/>
    <col min="28" max="28" width="10.296875" customWidth="1"/>
  </cols>
  <sheetData>
    <row r="1" spans="1:25" s="1" customFormat="1" ht="14.4">
      <c r="A1" s="9"/>
    </row>
    <row r="2" spans="1:25" s="1" customFormat="1" ht="18">
      <c r="A2" s="10" t="str">
        <f>Introduction!B2</f>
        <v>LightCounting Ethernet Transceivers Forecast</v>
      </c>
      <c r="E2" s="31"/>
      <c r="F2" s="20"/>
    </row>
    <row r="3" spans="1:25" s="1" customFormat="1">
      <c r="A3" s="11" t="str">
        <f>Introduction!B3</f>
        <v>September 2023 High Speed Ethernet Optics report - SAMPLE 2023</v>
      </c>
      <c r="D3" s="20"/>
    </row>
    <row r="4" spans="1:25" s="1" customFormat="1" ht="21">
      <c r="A4" s="12" t="str">
        <f>"Forecast for "&amp;A7</f>
        <v>Forecast for Enterprise</v>
      </c>
      <c r="D4" s="20"/>
      <c r="F4" s="13"/>
      <c r="G4" s="2"/>
      <c r="H4" s="2"/>
      <c r="I4" s="2"/>
      <c r="J4" s="2"/>
      <c r="K4" s="2"/>
      <c r="L4" s="2"/>
    </row>
    <row r="5" spans="1:25" s="1" customFormat="1" ht="14.4">
      <c r="A5" s="9"/>
    </row>
    <row r="7" spans="1:25">
      <c r="A7" s="5" t="s">
        <v>191</v>
      </c>
      <c r="B7" s="225" t="s">
        <v>206</v>
      </c>
      <c r="C7" s="225"/>
      <c r="D7" s="225"/>
      <c r="E7" s="225"/>
      <c r="F7" s="225"/>
      <c r="G7" s="225"/>
      <c r="H7" s="225"/>
      <c r="I7" s="225"/>
      <c r="J7" s="225"/>
      <c r="K7" s="225"/>
      <c r="L7" s="225"/>
      <c r="M7" s="226" t="s">
        <v>238</v>
      </c>
      <c r="N7" s="226"/>
      <c r="O7" s="226"/>
      <c r="P7" s="226"/>
      <c r="Q7" s="226"/>
      <c r="R7" s="226"/>
      <c r="S7" s="226"/>
      <c r="T7" s="226"/>
      <c r="U7" s="226"/>
      <c r="V7" s="226"/>
      <c r="W7" s="226"/>
    </row>
    <row r="8" spans="1:25" s="4" customFormat="1" ht="13.8">
      <c r="A8" s="195" t="s">
        <v>251</v>
      </c>
      <c r="B8" s="23" t="s">
        <v>192</v>
      </c>
      <c r="C8" s="23" t="s">
        <v>193</v>
      </c>
      <c r="D8" s="23" t="s">
        <v>194</v>
      </c>
      <c r="E8" s="23" t="s">
        <v>195</v>
      </c>
      <c r="F8" s="23" t="s">
        <v>196</v>
      </c>
      <c r="G8" s="23" t="s">
        <v>197</v>
      </c>
      <c r="H8" s="23" t="s">
        <v>198</v>
      </c>
      <c r="I8" s="23" t="s">
        <v>199</v>
      </c>
      <c r="J8" s="23" t="s">
        <v>200</v>
      </c>
      <c r="K8" s="23" t="s">
        <v>201</v>
      </c>
      <c r="L8" s="23" t="s">
        <v>202</v>
      </c>
      <c r="M8" s="196" t="s">
        <v>239</v>
      </c>
      <c r="N8" s="196" t="s">
        <v>240</v>
      </c>
      <c r="O8" s="196" t="s">
        <v>241</v>
      </c>
      <c r="P8" s="196" t="s">
        <v>242</v>
      </c>
      <c r="Q8" s="196" t="s">
        <v>243</v>
      </c>
      <c r="R8" s="196" t="s">
        <v>244</v>
      </c>
      <c r="S8" s="196" t="s">
        <v>245</v>
      </c>
      <c r="T8" s="196" t="s">
        <v>246</v>
      </c>
      <c r="U8" s="196" t="s">
        <v>247</v>
      </c>
      <c r="V8" s="196" t="s">
        <v>248</v>
      </c>
      <c r="W8" s="196" t="s">
        <v>249</v>
      </c>
      <c r="X8" s="197" t="s">
        <v>324</v>
      </c>
      <c r="Y8" s="198" t="s">
        <v>188</v>
      </c>
    </row>
    <row r="9" spans="1:25" s="1" customFormat="1" ht="13.8">
      <c r="A9" s="207" t="s">
        <v>130</v>
      </c>
      <c r="B9" s="24">
        <v>4962296</v>
      </c>
      <c r="C9" s="24">
        <v>3594917</v>
      </c>
      <c r="D9" s="24"/>
      <c r="E9" s="24"/>
      <c r="F9" s="24"/>
      <c r="G9" s="24"/>
      <c r="H9" s="24"/>
      <c r="I9" s="24"/>
      <c r="J9" s="24"/>
      <c r="K9" s="24"/>
      <c r="L9" s="24"/>
      <c r="M9" s="200">
        <v>40.672937040000001</v>
      </c>
      <c r="N9" s="200">
        <v>23.478750999999999</v>
      </c>
      <c r="O9" s="200"/>
      <c r="P9" s="200"/>
      <c r="Q9" s="200"/>
      <c r="R9" s="200"/>
      <c r="S9" s="200"/>
      <c r="T9" s="200"/>
      <c r="U9" s="200"/>
      <c r="V9" s="200"/>
      <c r="W9" s="200"/>
      <c r="X9" s="201">
        <v>1</v>
      </c>
      <c r="Y9" s="202" t="s">
        <v>189</v>
      </c>
    </row>
    <row r="10" spans="1:25" s="1" customFormat="1" ht="13.8">
      <c r="A10" s="208" t="s">
        <v>131</v>
      </c>
      <c r="B10" s="24">
        <v>5648443.9199999999</v>
      </c>
      <c r="C10" s="24">
        <v>5518023.1200000001</v>
      </c>
      <c r="D10" s="24"/>
      <c r="E10" s="24"/>
      <c r="F10" s="24"/>
      <c r="G10" s="24"/>
      <c r="H10" s="24"/>
      <c r="I10" s="24"/>
      <c r="J10" s="24"/>
      <c r="K10" s="24"/>
      <c r="L10" s="24"/>
      <c r="M10" s="200">
        <v>45.182543097599996</v>
      </c>
      <c r="N10" s="200">
        <v>42.638646140340114</v>
      </c>
      <c r="O10" s="200"/>
      <c r="P10" s="200"/>
      <c r="Q10" s="200"/>
      <c r="R10" s="200"/>
      <c r="S10" s="200"/>
      <c r="T10" s="200"/>
      <c r="U10" s="200"/>
      <c r="V10" s="200"/>
      <c r="W10" s="200"/>
      <c r="X10" s="201">
        <v>1</v>
      </c>
      <c r="Y10" s="202" t="s">
        <v>189</v>
      </c>
    </row>
    <row r="11" spans="1:25" s="1" customFormat="1" ht="13.8">
      <c r="A11" s="208" t="s">
        <v>132</v>
      </c>
      <c r="B11" s="24">
        <v>508066.5</v>
      </c>
      <c r="C11" s="24">
        <v>426121.5</v>
      </c>
      <c r="D11" s="24"/>
      <c r="E11" s="24"/>
      <c r="F11" s="24"/>
      <c r="G11" s="24"/>
      <c r="H11" s="24"/>
      <c r="I11" s="24"/>
      <c r="J11" s="24"/>
      <c r="K11" s="24"/>
      <c r="L11" s="24"/>
      <c r="M11" s="200">
        <v>5.7695740000000004</v>
      </c>
      <c r="N11" s="200">
        <v>2.8713426698802147</v>
      </c>
      <c r="O11" s="200"/>
      <c r="P11" s="200"/>
      <c r="Q11" s="200"/>
      <c r="R11" s="200"/>
      <c r="S11" s="200"/>
      <c r="T11" s="200"/>
      <c r="U11" s="200"/>
      <c r="V11" s="200"/>
      <c r="W11" s="200"/>
      <c r="X11" s="201">
        <v>1</v>
      </c>
      <c r="Y11" s="202" t="s">
        <v>189</v>
      </c>
    </row>
    <row r="12" spans="1:25" s="1" customFormat="1" ht="13.8">
      <c r="A12" s="208" t="s">
        <v>133</v>
      </c>
      <c r="B12" s="24">
        <v>0</v>
      </c>
      <c r="C12" s="24">
        <v>0</v>
      </c>
      <c r="D12" s="24"/>
      <c r="E12" s="24"/>
      <c r="F12" s="24"/>
      <c r="G12" s="24"/>
      <c r="H12" s="24"/>
      <c r="I12" s="24"/>
      <c r="J12" s="24"/>
      <c r="K12" s="24"/>
      <c r="L12" s="24"/>
      <c r="M12" s="200">
        <v>0</v>
      </c>
      <c r="N12" s="200">
        <v>0</v>
      </c>
      <c r="O12" s="200"/>
      <c r="P12" s="200"/>
      <c r="Q12" s="200"/>
      <c r="R12" s="200"/>
      <c r="S12" s="200"/>
      <c r="T12" s="200"/>
      <c r="U12" s="200"/>
      <c r="V12" s="200"/>
      <c r="W12" s="200"/>
      <c r="X12" s="201">
        <v>1</v>
      </c>
      <c r="Y12" s="202" t="s">
        <v>189</v>
      </c>
    </row>
    <row r="13" spans="1:25" s="1" customFormat="1" ht="13.8">
      <c r="A13" s="208" t="s">
        <v>134</v>
      </c>
      <c r="B13" s="24">
        <v>0</v>
      </c>
      <c r="C13" s="24">
        <v>0</v>
      </c>
      <c r="D13" s="24"/>
      <c r="E13" s="24"/>
      <c r="F13" s="24"/>
      <c r="G13" s="24"/>
      <c r="H13" s="24"/>
      <c r="I13" s="24"/>
      <c r="J13" s="24"/>
      <c r="K13" s="24"/>
      <c r="L13" s="24"/>
      <c r="M13" s="200">
        <v>0</v>
      </c>
      <c r="N13" s="200">
        <v>0</v>
      </c>
      <c r="O13" s="200"/>
      <c r="P13" s="200"/>
      <c r="Q13" s="200"/>
      <c r="R13" s="200"/>
      <c r="S13" s="200"/>
      <c r="T13" s="200"/>
      <c r="U13" s="200"/>
      <c r="V13" s="200"/>
      <c r="W13" s="200"/>
      <c r="X13" s="201">
        <v>1</v>
      </c>
      <c r="Y13" s="202" t="s">
        <v>189</v>
      </c>
    </row>
    <row r="14" spans="1:25" s="1" customFormat="1" ht="13.8">
      <c r="A14" s="208" t="s">
        <v>135</v>
      </c>
      <c r="B14" s="24">
        <v>55887</v>
      </c>
      <c r="C14" s="24">
        <v>25923</v>
      </c>
      <c r="D14" s="24"/>
      <c r="E14" s="24"/>
      <c r="F14" s="24"/>
      <c r="G14" s="24"/>
      <c r="H14" s="24"/>
      <c r="I14" s="24"/>
      <c r="J14" s="24"/>
      <c r="K14" s="24"/>
      <c r="L14" s="24"/>
      <c r="M14" s="200">
        <v>3.0100636000000005</v>
      </c>
      <c r="N14" s="200">
        <v>1.3140539999999998</v>
      </c>
      <c r="O14" s="200"/>
      <c r="P14" s="200"/>
      <c r="Q14" s="200"/>
      <c r="R14" s="200"/>
      <c r="S14" s="200"/>
      <c r="T14" s="200"/>
      <c r="U14" s="200"/>
      <c r="V14" s="200"/>
      <c r="W14" s="200"/>
      <c r="X14" s="201">
        <v>10</v>
      </c>
      <c r="Y14" s="202" t="s">
        <v>189</v>
      </c>
    </row>
    <row r="15" spans="1:25" s="1" customFormat="1" ht="13.8">
      <c r="A15" s="208" t="s">
        <v>136</v>
      </c>
      <c r="B15" s="24">
        <v>10180143.984181646</v>
      </c>
      <c r="C15" s="24">
        <v>9777076.1942345984</v>
      </c>
      <c r="D15" s="24"/>
      <c r="E15" s="24"/>
      <c r="F15" s="24"/>
      <c r="G15" s="24"/>
      <c r="H15" s="24"/>
      <c r="I15" s="24"/>
      <c r="J15" s="24"/>
      <c r="K15" s="24"/>
      <c r="L15" s="24"/>
      <c r="M15" s="200">
        <v>131.05020985404474</v>
      </c>
      <c r="N15" s="200">
        <v>116.36587194348563</v>
      </c>
      <c r="O15" s="200"/>
      <c r="P15" s="200"/>
      <c r="Q15" s="200"/>
      <c r="R15" s="200"/>
      <c r="S15" s="200"/>
      <c r="T15" s="200"/>
      <c r="U15" s="200"/>
      <c r="V15" s="200"/>
      <c r="W15" s="200"/>
      <c r="X15" s="201">
        <v>10</v>
      </c>
      <c r="Y15" s="202" t="s">
        <v>189</v>
      </c>
    </row>
    <row r="16" spans="1:25" s="1" customFormat="1" ht="13.8">
      <c r="A16" s="208" t="s">
        <v>137</v>
      </c>
      <c r="B16" s="24">
        <v>97170</v>
      </c>
      <c r="C16" s="24">
        <v>51018</v>
      </c>
      <c r="D16" s="24"/>
      <c r="E16" s="24"/>
      <c r="F16" s="24"/>
      <c r="G16" s="24"/>
      <c r="H16" s="24"/>
      <c r="I16" s="24"/>
      <c r="J16" s="24"/>
      <c r="K16" s="24"/>
      <c r="L16" s="24"/>
      <c r="M16" s="200">
        <v>6.0782330000000009</v>
      </c>
      <c r="N16" s="200">
        <v>3.0412609999999995</v>
      </c>
      <c r="O16" s="200"/>
      <c r="P16" s="200"/>
      <c r="Q16" s="200"/>
      <c r="R16" s="200"/>
      <c r="S16" s="200"/>
      <c r="T16" s="200"/>
      <c r="U16" s="200"/>
      <c r="V16" s="200"/>
      <c r="W16" s="200"/>
      <c r="X16" s="201">
        <v>10</v>
      </c>
      <c r="Y16" s="202" t="s">
        <v>189</v>
      </c>
    </row>
    <row r="17" spans="1:25" s="1" customFormat="1" ht="13.8">
      <c r="A17" s="208" t="s">
        <v>138</v>
      </c>
      <c r="B17" s="24">
        <v>59521.200000000012</v>
      </c>
      <c r="C17" s="24">
        <v>57220.500000000007</v>
      </c>
      <c r="D17" s="24"/>
      <c r="E17" s="24"/>
      <c r="F17" s="24"/>
      <c r="G17" s="24"/>
      <c r="H17" s="24"/>
      <c r="I17" s="24"/>
      <c r="J17" s="24"/>
      <c r="K17" s="24"/>
      <c r="L17" s="24"/>
      <c r="M17" s="200">
        <v>2.619709229472758</v>
      </c>
      <c r="N17" s="200">
        <v>2.3460405000000004</v>
      </c>
      <c r="O17" s="200"/>
      <c r="P17" s="200"/>
      <c r="Q17" s="200"/>
      <c r="R17" s="200"/>
      <c r="S17" s="200"/>
      <c r="T17" s="200"/>
      <c r="U17" s="200"/>
      <c r="V17" s="200"/>
      <c r="W17" s="200"/>
      <c r="X17" s="201">
        <v>10</v>
      </c>
      <c r="Y17" s="202" t="s">
        <v>189</v>
      </c>
    </row>
    <row r="18" spans="1:25" s="1" customFormat="1" ht="13.8">
      <c r="A18" s="208" t="s">
        <v>139</v>
      </c>
      <c r="B18" s="24">
        <v>4619535.290000001</v>
      </c>
      <c r="C18" s="24">
        <v>3663821.8560000006</v>
      </c>
      <c r="D18" s="24"/>
      <c r="E18" s="24"/>
      <c r="F18" s="24"/>
      <c r="G18" s="24"/>
      <c r="H18" s="24"/>
      <c r="I18" s="24"/>
      <c r="J18" s="24"/>
      <c r="K18" s="24"/>
      <c r="L18" s="24"/>
      <c r="M18" s="200">
        <v>111.67503464391402</v>
      </c>
      <c r="N18" s="200">
        <v>79.23821868992782</v>
      </c>
      <c r="O18" s="200"/>
      <c r="P18" s="200"/>
      <c r="Q18" s="200"/>
      <c r="R18" s="200"/>
      <c r="S18" s="200"/>
      <c r="T18" s="200"/>
      <c r="U18" s="200"/>
      <c r="V18" s="200"/>
      <c r="W18" s="200"/>
      <c r="X18" s="201">
        <v>10</v>
      </c>
      <c r="Y18" s="202" t="s">
        <v>189</v>
      </c>
    </row>
    <row r="19" spans="1:25" s="1" customFormat="1" ht="13.8">
      <c r="A19" s="208" t="s">
        <v>140</v>
      </c>
      <c r="B19" s="24">
        <v>0</v>
      </c>
      <c r="C19" s="24">
        <v>0</v>
      </c>
      <c r="D19" s="24"/>
      <c r="E19" s="24"/>
      <c r="F19" s="24"/>
      <c r="G19" s="24"/>
      <c r="H19" s="24"/>
      <c r="I19" s="24"/>
      <c r="J19" s="24"/>
      <c r="K19" s="24"/>
      <c r="L19" s="24"/>
      <c r="M19" s="200">
        <v>0</v>
      </c>
      <c r="N19" s="200">
        <v>0</v>
      </c>
      <c r="O19" s="200"/>
      <c r="P19" s="200"/>
      <c r="Q19" s="200"/>
      <c r="R19" s="200"/>
      <c r="S19" s="200"/>
      <c r="T19" s="200"/>
      <c r="U19" s="200"/>
      <c r="V19" s="200"/>
      <c r="W19" s="200"/>
      <c r="X19" s="201">
        <v>10</v>
      </c>
      <c r="Y19" s="202" t="s">
        <v>189</v>
      </c>
    </row>
    <row r="20" spans="1:25" s="1" customFormat="1" ht="13.8">
      <c r="A20" s="208" t="s">
        <v>141</v>
      </c>
      <c r="B20" s="24">
        <v>162555.48000000001</v>
      </c>
      <c r="C20" s="24">
        <v>97100.400000000009</v>
      </c>
      <c r="D20" s="24"/>
      <c r="E20" s="24"/>
      <c r="F20" s="24"/>
      <c r="G20" s="24"/>
      <c r="H20" s="24"/>
      <c r="I20" s="24"/>
      <c r="J20" s="24"/>
      <c r="K20" s="24"/>
      <c r="L20" s="24"/>
      <c r="M20" s="200">
        <v>16.249649571775944</v>
      </c>
      <c r="N20" s="200">
        <v>6.4102575060790148</v>
      </c>
      <c r="O20" s="200"/>
      <c r="P20" s="200"/>
      <c r="Q20" s="200"/>
      <c r="R20" s="200"/>
      <c r="S20" s="200"/>
      <c r="T20" s="200"/>
      <c r="U20" s="200"/>
      <c r="V20" s="200"/>
      <c r="W20" s="200"/>
      <c r="X20" s="201">
        <v>10</v>
      </c>
      <c r="Y20" s="202" t="s">
        <v>189</v>
      </c>
    </row>
    <row r="21" spans="1:25" s="1" customFormat="1" ht="13.8">
      <c r="A21" s="208" t="s">
        <v>142</v>
      </c>
      <c r="B21" s="24">
        <v>0</v>
      </c>
      <c r="C21" s="24">
        <v>0</v>
      </c>
      <c r="D21" s="24"/>
      <c r="E21" s="24"/>
      <c r="F21" s="24"/>
      <c r="G21" s="24"/>
      <c r="H21" s="24"/>
      <c r="I21" s="24"/>
      <c r="J21" s="24"/>
      <c r="K21" s="24"/>
      <c r="L21" s="24"/>
      <c r="M21" s="200">
        <v>0</v>
      </c>
      <c r="N21" s="200">
        <v>0</v>
      </c>
      <c r="O21" s="200"/>
      <c r="P21" s="200"/>
      <c r="Q21" s="200"/>
      <c r="R21" s="200"/>
      <c r="S21" s="200"/>
      <c r="T21" s="200"/>
      <c r="U21" s="200"/>
      <c r="V21" s="200"/>
      <c r="W21" s="200"/>
      <c r="X21" s="201">
        <v>10</v>
      </c>
      <c r="Y21" s="202" t="s">
        <v>189</v>
      </c>
    </row>
    <row r="22" spans="1:25" s="1" customFormat="1" ht="13.8">
      <c r="A22" s="208" t="s">
        <v>143</v>
      </c>
      <c r="B22" s="24">
        <v>0</v>
      </c>
      <c r="C22" s="24">
        <v>0</v>
      </c>
      <c r="D22" s="24"/>
      <c r="E22" s="24"/>
      <c r="F22" s="24"/>
      <c r="G22" s="24"/>
      <c r="H22" s="24"/>
      <c r="I22" s="24"/>
      <c r="J22" s="24"/>
      <c r="K22" s="24"/>
      <c r="L22" s="24"/>
      <c r="M22" s="200">
        <v>0</v>
      </c>
      <c r="N22" s="200">
        <v>0</v>
      </c>
      <c r="O22" s="200"/>
      <c r="P22" s="200"/>
      <c r="Q22" s="200"/>
      <c r="R22" s="200"/>
      <c r="S22" s="200"/>
      <c r="T22" s="200"/>
      <c r="U22" s="200"/>
      <c r="V22" s="200"/>
      <c r="W22" s="200"/>
      <c r="X22" s="201">
        <v>10</v>
      </c>
      <c r="Y22" s="202" t="s">
        <v>189</v>
      </c>
    </row>
    <row r="23" spans="1:25" s="1" customFormat="1" ht="13.8">
      <c r="A23" s="208" t="s">
        <v>144</v>
      </c>
      <c r="B23" s="24">
        <v>1750</v>
      </c>
      <c r="C23" s="24">
        <v>2500</v>
      </c>
      <c r="D23" s="24"/>
      <c r="E23" s="24"/>
      <c r="F23" s="24"/>
      <c r="G23" s="24"/>
      <c r="H23" s="24"/>
      <c r="I23" s="24"/>
      <c r="J23" s="24"/>
      <c r="K23" s="24"/>
      <c r="L23" s="24"/>
      <c r="M23" s="200">
        <v>0.2</v>
      </c>
      <c r="N23" s="200">
        <v>0.3</v>
      </c>
      <c r="O23" s="200"/>
      <c r="P23" s="200"/>
      <c r="Q23" s="200"/>
      <c r="R23" s="200"/>
      <c r="S23" s="200"/>
      <c r="T23" s="200"/>
      <c r="U23" s="200"/>
      <c r="V23" s="200"/>
      <c r="W23" s="200"/>
      <c r="X23" s="201">
        <v>10</v>
      </c>
      <c r="Y23" s="202" t="s">
        <v>189</v>
      </c>
    </row>
    <row r="24" spans="1:25" s="1" customFormat="1" ht="13.8">
      <c r="A24" s="208" t="s">
        <v>145</v>
      </c>
      <c r="B24" s="24">
        <v>318978</v>
      </c>
      <c r="C24" s="24">
        <v>662127</v>
      </c>
      <c r="D24" s="24"/>
      <c r="E24" s="24"/>
      <c r="F24" s="24"/>
      <c r="G24" s="24"/>
      <c r="H24" s="24"/>
      <c r="I24" s="24"/>
      <c r="J24" s="24"/>
      <c r="K24" s="24"/>
      <c r="L24" s="24"/>
      <c r="M24" s="200">
        <v>27.845733580000022</v>
      </c>
      <c r="N24" s="200">
        <v>42.58184399999999</v>
      </c>
      <c r="O24" s="200"/>
      <c r="P24" s="200"/>
      <c r="Q24" s="200"/>
      <c r="R24" s="200"/>
      <c r="S24" s="200"/>
      <c r="T24" s="200"/>
      <c r="U24" s="200"/>
      <c r="V24" s="200"/>
      <c r="W24" s="200"/>
      <c r="X24" s="201">
        <v>25</v>
      </c>
      <c r="Y24" s="202" t="s">
        <v>189</v>
      </c>
    </row>
    <row r="25" spans="1:25" s="1" customFormat="1" ht="13.8">
      <c r="A25" s="208" t="s">
        <v>146</v>
      </c>
      <c r="B25" s="24">
        <v>39696.299999999996</v>
      </c>
      <c r="C25" s="24">
        <v>46239.899999999994</v>
      </c>
      <c r="D25" s="24"/>
      <c r="E25" s="24"/>
      <c r="F25" s="24"/>
      <c r="G25" s="24"/>
      <c r="H25" s="24"/>
      <c r="I25" s="24"/>
      <c r="J25" s="24"/>
      <c r="K25" s="24"/>
      <c r="L25" s="24"/>
      <c r="M25" s="200">
        <v>7.7258835779999968</v>
      </c>
      <c r="N25" s="200">
        <v>5.4231268000000004</v>
      </c>
      <c r="O25" s="200"/>
      <c r="P25" s="200"/>
      <c r="Q25" s="200"/>
      <c r="R25" s="200"/>
      <c r="S25" s="200"/>
      <c r="T25" s="200"/>
      <c r="U25" s="200"/>
      <c r="V25" s="200"/>
      <c r="W25" s="200"/>
      <c r="X25" s="201">
        <v>25</v>
      </c>
      <c r="Y25" s="202" t="s">
        <v>189</v>
      </c>
    </row>
    <row r="26" spans="1:25" s="1" customFormat="1" ht="13.8">
      <c r="A26" s="208" t="s">
        <v>147</v>
      </c>
      <c r="B26" s="24">
        <v>0</v>
      </c>
      <c r="C26" s="24">
        <v>0</v>
      </c>
      <c r="D26" s="24"/>
      <c r="E26" s="24"/>
      <c r="F26" s="24"/>
      <c r="G26" s="24"/>
      <c r="H26" s="24"/>
      <c r="I26" s="24"/>
      <c r="J26" s="24"/>
      <c r="K26" s="24"/>
      <c r="L26" s="24"/>
      <c r="M26" s="200">
        <v>0</v>
      </c>
      <c r="N26" s="200">
        <v>0</v>
      </c>
      <c r="O26" s="200"/>
      <c r="P26" s="200"/>
      <c r="Q26" s="200"/>
      <c r="R26" s="200"/>
      <c r="S26" s="200"/>
      <c r="T26" s="200"/>
      <c r="U26" s="200"/>
      <c r="V26" s="200"/>
      <c r="W26" s="200"/>
      <c r="X26" s="201">
        <v>25</v>
      </c>
      <c r="Y26" s="202" t="s">
        <v>189</v>
      </c>
    </row>
    <row r="27" spans="1:25" s="1" customFormat="1" ht="13.8">
      <c r="A27" s="208" t="s">
        <v>0</v>
      </c>
      <c r="B27" s="24">
        <v>96063.950000000012</v>
      </c>
      <c r="C27" s="24">
        <v>65873.300000000017</v>
      </c>
      <c r="D27" s="24"/>
      <c r="E27" s="24"/>
      <c r="F27" s="24"/>
      <c r="G27" s="24"/>
      <c r="H27" s="24"/>
      <c r="I27" s="24"/>
      <c r="J27" s="24"/>
      <c r="K27" s="24"/>
      <c r="L27" s="24"/>
      <c r="M27" s="200">
        <v>5.6351367198170896</v>
      </c>
      <c r="N27" s="200">
        <v>3.0382158214285719</v>
      </c>
      <c r="O27" s="200"/>
      <c r="P27" s="200"/>
      <c r="Q27" s="200"/>
      <c r="R27" s="200"/>
      <c r="S27" s="200"/>
      <c r="T27" s="200"/>
      <c r="U27" s="200"/>
      <c r="V27" s="200"/>
      <c r="W27" s="200"/>
      <c r="X27" s="201">
        <f>VLOOKUP(A27,Products!$A$27:$F$88,6,FALSE)</f>
        <v>40</v>
      </c>
      <c r="Y27" s="202" t="s">
        <v>189</v>
      </c>
    </row>
    <row r="28" spans="1:25" s="1" customFormat="1" ht="13.8">
      <c r="A28" s="208" t="s">
        <v>148</v>
      </c>
      <c r="B28" s="24">
        <v>594327</v>
      </c>
      <c r="C28" s="24">
        <v>460602</v>
      </c>
      <c r="D28" s="24"/>
      <c r="E28" s="24"/>
      <c r="F28" s="24"/>
      <c r="G28" s="24"/>
      <c r="H28" s="24"/>
      <c r="I28" s="24"/>
      <c r="J28" s="24"/>
      <c r="K28" s="24"/>
      <c r="L28" s="24"/>
      <c r="M28" s="200">
        <v>134.912229</v>
      </c>
      <c r="N28" s="200">
        <v>99.029430000000005</v>
      </c>
      <c r="O28" s="200"/>
      <c r="P28" s="200"/>
      <c r="Q28" s="200"/>
      <c r="R28" s="200"/>
      <c r="S28" s="200"/>
      <c r="T28" s="200"/>
      <c r="U28" s="200"/>
      <c r="V28" s="200"/>
      <c r="W28" s="200"/>
      <c r="X28" s="201">
        <f>VLOOKUP(A28,Products!$A$27:$F$88,6,FALSE)</f>
        <v>40</v>
      </c>
      <c r="Y28" s="202" t="s">
        <v>189</v>
      </c>
    </row>
    <row r="29" spans="1:25" s="1" customFormat="1" ht="13.8">
      <c r="A29" s="208" t="s">
        <v>1</v>
      </c>
      <c r="B29" s="24">
        <v>49106.700000000012</v>
      </c>
      <c r="C29" s="24">
        <v>29361.400000000005</v>
      </c>
      <c r="D29" s="24"/>
      <c r="E29" s="24"/>
      <c r="F29" s="24"/>
      <c r="G29" s="24"/>
      <c r="H29" s="24"/>
      <c r="I29" s="24"/>
      <c r="J29" s="24"/>
      <c r="K29" s="24"/>
      <c r="L29" s="24"/>
      <c r="M29" s="200">
        <v>3.1355079991532855</v>
      </c>
      <c r="N29" s="200">
        <v>1.8217738999999999</v>
      </c>
      <c r="O29" s="200"/>
      <c r="P29" s="200"/>
      <c r="Q29" s="200"/>
      <c r="R29" s="200"/>
      <c r="S29" s="200"/>
      <c r="T29" s="200"/>
      <c r="U29" s="200"/>
      <c r="V29" s="200"/>
      <c r="W29" s="200"/>
      <c r="X29" s="201">
        <f>VLOOKUP(A29,Products!$A$27:$F$88,6,FALSE)</f>
        <v>40</v>
      </c>
      <c r="Y29" s="202" t="s">
        <v>189</v>
      </c>
    </row>
    <row r="30" spans="1:25" s="1" customFormat="1" ht="13.8">
      <c r="A30" s="208" t="s">
        <v>149</v>
      </c>
      <c r="B30" s="24">
        <v>0</v>
      </c>
      <c r="C30" s="24">
        <v>0</v>
      </c>
      <c r="D30" s="24"/>
      <c r="E30" s="24"/>
      <c r="F30" s="24"/>
      <c r="G30" s="24"/>
      <c r="H30" s="24"/>
      <c r="I30" s="24"/>
      <c r="J30" s="24"/>
      <c r="K30" s="24"/>
      <c r="L30" s="24"/>
      <c r="M30" s="200">
        <v>0</v>
      </c>
      <c r="N30" s="200">
        <v>0</v>
      </c>
      <c r="O30" s="200"/>
      <c r="P30" s="200"/>
      <c r="Q30" s="200"/>
      <c r="R30" s="200"/>
      <c r="S30" s="200"/>
      <c r="T30" s="200"/>
      <c r="U30" s="200"/>
      <c r="V30" s="200"/>
      <c r="W30" s="200"/>
      <c r="X30" s="201">
        <f>VLOOKUP(A30,Products!$A$27:$F$88,6,FALSE)</f>
        <v>40</v>
      </c>
      <c r="Y30" s="202" t="s">
        <v>189</v>
      </c>
    </row>
    <row r="31" spans="1:25" s="1" customFormat="1">
      <c r="A31" s="199" t="s">
        <v>150</v>
      </c>
      <c r="B31" s="24">
        <v>0</v>
      </c>
      <c r="C31" s="24">
        <v>0</v>
      </c>
      <c r="D31" s="24"/>
      <c r="E31" s="24"/>
      <c r="F31" s="24"/>
      <c r="G31" s="24"/>
      <c r="H31" s="24"/>
      <c r="I31" s="24"/>
      <c r="J31" s="24"/>
      <c r="K31" s="24"/>
      <c r="L31" s="24"/>
      <c r="M31" s="200">
        <v>0</v>
      </c>
      <c r="N31" s="200">
        <v>0</v>
      </c>
      <c r="O31" s="200"/>
      <c r="P31" s="200"/>
      <c r="Q31" s="200"/>
      <c r="R31" s="200"/>
      <c r="S31" s="200"/>
      <c r="T31" s="200"/>
      <c r="U31" s="200"/>
      <c r="V31" s="200"/>
      <c r="W31" s="200"/>
      <c r="X31" s="201">
        <f>VLOOKUP(A31,Products!$A$27:$F$88,6,FALSE)</f>
        <v>40</v>
      </c>
      <c r="Y31" s="202" t="s">
        <v>189</v>
      </c>
    </row>
    <row r="32" spans="1:25" s="1" customFormat="1">
      <c r="A32" s="199" t="s">
        <v>2</v>
      </c>
      <c r="B32" s="24">
        <v>0</v>
      </c>
      <c r="C32" s="24">
        <v>0</v>
      </c>
      <c r="D32" s="24"/>
      <c r="E32" s="24"/>
      <c r="F32" s="24"/>
      <c r="G32" s="24"/>
      <c r="H32" s="24"/>
      <c r="I32" s="24"/>
      <c r="J32" s="24"/>
      <c r="K32" s="24"/>
      <c r="L32" s="24"/>
      <c r="M32" s="200">
        <v>0</v>
      </c>
      <c r="N32" s="200">
        <v>0</v>
      </c>
      <c r="O32" s="200"/>
      <c r="P32" s="200"/>
      <c r="Q32" s="200"/>
      <c r="R32" s="200"/>
      <c r="S32" s="200"/>
      <c r="T32" s="200"/>
      <c r="U32" s="200"/>
      <c r="V32" s="200"/>
      <c r="W32" s="200"/>
      <c r="X32" s="201">
        <f>VLOOKUP(A32,Products!$A$27:$F$88,6,FALSE)</f>
        <v>40</v>
      </c>
      <c r="Y32" s="202" t="s">
        <v>189</v>
      </c>
    </row>
    <row r="33" spans="1:25" s="1" customFormat="1">
      <c r="A33" s="199" t="s">
        <v>151</v>
      </c>
      <c r="B33" s="24">
        <v>0</v>
      </c>
      <c r="C33" s="24">
        <v>0</v>
      </c>
      <c r="D33" s="24"/>
      <c r="E33" s="24"/>
      <c r="F33" s="24"/>
      <c r="G33" s="24"/>
      <c r="H33" s="24"/>
      <c r="I33" s="24"/>
      <c r="J33" s="24"/>
      <c r="K33" s="24"/>
      <c r="L33" s="24"/>
      <c r="M33" s="200">
        <v>0</v>
      </c>
      <c r="N33" s="200">
        <v>0</v>
      </c>
      <c r="O33" s="200"/>
      <c r="P33" s="200"/>
      <c r="Q33" s="200"/>
      <c r="R33" s="200"/>
      <c r="S33" s="200"/>
      <c r="T33" s="200"/>
      <c r="U33" s="200"/>
      <c r="V33" s="200"/>
      <c r="W33" s="200"/>
      <c r="X33" s="201">
        <f>VLOOKUP(A33,Products!$A$27:$F$88,6,FALSE)</f>
        <v>40</v>
      </c>
      <c r="Y33" s="202" t="s">
        <v>189</v>
      </c>
    </row>
    <row r="34" spans="1:25" s="1" customFormat="1">
      <c r="A34" s="199" t="s">
        <v>152</v>
      </c>
      <c r="B34" s="24">
        <v>53867.399999999987</v>
      </c>
      <c r="C34" s="24">
        <v>69013.199999999983</v>
      </c>
      <c r="D34" s="24"/>
      <c r="E34" s="24"/>
      <c r="F34" s="24"/>
      <c r="G34" s="24"/>
      <c r="H34" s="24"/>
      <c r="I34" s="24"/>
      <c r="J34" s="24"/>
      <c r="K34" s="24"/>
      <c r="L34" s="24"/>
      <c r="M34" s="200">
        <v>19.487660895999987</v>
      </c>
      <c r="N34" s="200">
        <v>17.136421657060176</v>
      </c>
      <c r="O34" s="200"/>
      <c r="P34" s="200"/>
      <c r="Q34" s="200"/>
      <c r="R34" s="200"/>
      <c r="S34" s="200"/>
      <c r="T34" s="200"/>
      <c r="U34" s="200"/>
      <c r="V34" s="200"/>
      <c r="W34" s="200"/>
      <c r="X34" s="201">
        <f>VLOOKUP(A34,Products!$A$27:$F$88,6,FALSE)</f>
        <v>40</v>
      </c>
      <c r="Y34" s="202" t="s">
        <v>189</v>
      </c>
    </row>
    <row r="35" spans="1:25" s="1" customFormat="1">
      <c r="A35" s="199" t="s">
        <v>153</v>
      </c>
      <c r="B35" s="24">
        <v>4852.1600000000008</v>
      </c>
      <c r="C35" s="24">
        <v>2953.5</v>
      </c>
      <c r="D35" s="24"/>
      <c r="E35" s="24"/>
      <c r="F35" s="24"/>
      <c r="G35" s="24"/>
      <c r="H35" s="24"/>
      <c r="I35" s="24"/>
      <c r="J35" s="24"/>
      <c r="K35" s="24"/>
      <c r="L35" s="24"/>
      <c r="M35" s="200">
        <v>6.0897074199999981</v>
      </c>
      <c r="N35" s="200">
        <v>2.6413021800000029</v>
      </c>
      <c r="O35" s="200"/>
      <c r="P35" s="200"/>
      <c r="Q35" s="200"/>
      <c r="R35" s="200"/>
      <c r="S35" s="200"/>
      <c r="T35" s="200"/>
      <c r="U35" s="200"/>
      <c r="V35" s="200"/>
      <c r="W35" s="200"/>
      <c r="X35" s="201">
        <f>VLOOKUP(A35,Products!$A$27:$F$88,6,FALSE)</f>
        <v>40</v>
      </c>
      <c r="Y35" s="202" t="s">
        <v>189</v>
      </c>
    </row>
    <row r="36" spans="1:25" s="1" customFormat="1">
      <c r="A36" s="199" t="s">
        <v>154</v>
      </c>
      <c r="B36" s="24">
        <v>0</v>
      </c>
      <c r="C36" s="24">
        <v>0</v>
      </c>
      <c r="D36" s="24"/>
      <c r="E36" s="24"/>
      <c r="F36" s="24"/>
      <c r="G36" s="24"/>
      <c r="H36" s="24"/>
      <c r="I36" s="24"/>
      <c r="J36" s="24"/>
      <c r="K36" s="24"/>
      <c r="L36" s="24"/>
      <c r="M36" s="200">
        <v>0</v>
      </c>
      <c r="N36" s="200">
        <v>0</v>
      </c>
      <c r="O36" s="200"/>
      <c r="P36" s="200"/>
      <c r="Q36" s="200"/>
      <c r="R36" s="200"/>
      <c r="S36" s="200"/>
      <c r="T36" s="200"/>
      <c r="U36" s="200"/>
      <c r="V36" s="200"/>
      <c r="W36" s="200"/>
      <c r="X36" s="201">
        <f>VLOOKUP(A36,Products!$A$27:$F$88,6,FALSE)</f>
        <v>50</v>
      </c>
      <c r="Y36" s="202" t="s">
        <v>189</v>
      </c>
    </row>
    <row r="37" spans="1:25">
      <c r="A37" s="199" t="s">
        <v>155</v>
      </c>
      <c r="B37" s="24">
        <v>0</v>
      </c>
      <c r="C37" s="24">
        <v>0</v>
      </c>
      <c r="D37" s="24"/>
      <c r="E37" s="24"/>
      <c r="F37" s="24"/>
      <c r="G37" s="24"/>
      <c r="H37" s="24"/>
      <c r="I37" s="24"/>
      <c r="J37" s="24"/>
      <c r="K37" s="24"/>
      <c r="L37" s="24"/>
      <c r="M37" s="200">
        <v>0</v>
      </c>
      <c r="N37" s="200">
        <v>0</v>
      </c>
      <c r="O37" s="200"/>
      <c r="P37" s="200"/>
      <c r="Q37" s="200"/>
      <c r="R37" s="200"/>
      <c r="S37" s="200"/>
      <c r="T37" s="200"/>
      <c r="U37" s="200"/>
      <c r="V37" s="200"/>
      <c r="W37" s="200"/>
      <c r="X37" s="201">
        <f>VLOOKUP(A37,Products!$A$27:$F$88,6,FALSE)</f>
        <v>50</v>
      </c>
      <c r="Y37" s="202" t="s">
        <v>189</v>
      </c>
    </row>
    <row r="38" spans="1:25">
      <c r="A38" s="199" t="s">
        <v>156</v>
      </c>
      <c r="B38" s="24">
        <v>0</v>
      </c>
      <c r="C38" s="24">
        <v>0</v>
      </c>
      <c r="D38" s="24"/>
      <c r="E38" s="24"/>
      <c r="F38" s="24"/>
      <c r="G38" s="24"/>
      <c r="H38" s="24"/>
      <c r="I38" s="24"/>
      <c r="J38" s="24"/>
      <c r="K38" s="24"/>
      <c r="L38" s="24"/>
      <c r="M38" s="200">
        <v>0</v>
      </c>
      <c r="N38" s="200">
        <v>0</v>
      </c>
      <c r="O38" s="200"/>
      <c r="P38" s="200"/>
      <c r="Q38" s="200"/>
      <c r="R38" s="200"/>
      <c r="S38" s="200"/>
      <c r="T38" s="200"/>
      <c r="U38" s="200"/>
      <c r="V38" s="200"/>
      <c r="W38" s="200"/>
      <c r="X38" s="201">
        <f>VLOOKUP(A38,Products!$A$27:$F$88,6,FALSE)</f>
        <v>50</v>
      </c>
      <c r="Y38" s="202" t="s">
        <v>189</v>
      </c>
    </row>
    <row r="39" spans="1:25">
      <c r="A39" s="199" t="s">
        <v>157</v>
      </c>
      <c r="B39" s="24">
        <v>0</v>
      </c>
      <c r="C39" s="24">
        <v>0</v>
      </c>
      <c r="D39" s="24"/>
      <c r="E39" s="24"/>
      <c r="F39" s="24"/>
      <c r="G39" s="24"/>
      <c r="H39" s="24"/>
      <c r="I39" s="24"/>
      <c r="J39" s="24"/>
      <c r="K39" s="24"/>
      <c r="L39" s="24"/>
      <c r="M39" s="200">
        <v>0</v>
      </c>
      <c r="N39" s="200">
        <v>0</v>
      </c>
      <c r="O39" s="200"/>
      <c r="P39" s="200"/>
      <c r="Q39" s="200"/>
      <c r="R39" s="200"/>
      <c r="S39" s="200"/>
      <c r="T39" s="200"/>
      <c r="U39" s="200"/>
      <c r="V39" s="200"/>
      <c r="W39" s="200"/>
      <c r="X39" s="201">
        <f>VLOOKUP(A39,Products!$A$27:$F$88,6,FALSE)</f>
        <v>50</v>
      </c>
      <c r="Y39" s="202" t="s">
        <v>189</v>
      </c>
    </row>
    <row r="40" spans="1:25">
      <c r="A40" s="199" t="s">
        <v>158</v>
      </c>
      <c r="B40" s="24">
        <v>0</v>
      </c>
      <c r="C40" s="24">
        <v>0</v>
      </c>
      <c r="D40" s="24"/>
      <c r="E40" s="24"/>
      <c r="F40" s="24"/>
      <c r="G40" s="24"/>
      <c r="H40" s="24"/>
      <c r="I40" s="24"/>
      <c r="J40" s="24"/>
      <c r="K40" s="24"/>
      <c r="L40" s="24"/>
      <c r="M40" s="200">
        <v>0</v>
      </c>
      <c r="N40" s="200">
        <v>0</v>
      </c>
      <c r="O40" s="200"/>
      <c r="P40" s="200"/>
      <c r="Q40" s="200"/>
      <c r="R40" s="200"/>
      <c r="S40" s="200"/>
      <c r="T40" s="200"/>
      <c r="U40" s="200"/>
      <c r="V40" s="200"/>
      <c r="W40" s="200"/>
      <c r="X40" s="201">
        <f>VLOOKUP(A40,Products!$A$27:$F$88,6,FALSE)</f>
        <v>50</v>
      </c>
      <c r="Y40" s="202" t="s">
        <v>189</v>
      </c>
    </row>
    <row r="41" spans="1:25">
      <c r="A41" s="199" t="s">
        <v>159</v>
      </c>
      <c r="B41" s="24">
        <v>0</v>
      </c>
      <c r="C41" s="24">
        <v>0</v>
      </c>
      <c r="D41" s="24"/>
      <c r="E41" s="24"/>
      <c r="F41" s="24"/>
      <c r="G41" s="24"/>
      <c r="H41" s="24"/>
      <c r="I41" s="24"/>
      <c r="J41" s="24"/>
      <c r="K41" s="24"/>
      <c r="L41" s="24"/>
      <c r="M41" s="200">
        <v>0</v>
      </c>
      <c r="N41" s="200">
        <v>0</v>
      </c>
      <c r="O41" s="200"/>
      <c r="P41" s="200"/>
      <c r="Q41" s="200"/>
      <c r="R41" s="200"/>
      <c r="S41" s="200"/>
      <c r="T41" s="200"/>
      <c r="U41" s="200"/>
      <c r="V41" s="200"/>
      <c r="W41" s="200"/>
      <c r="X41" s="201">
        <f>VLOOKUP(A41,Products!$A$27:$F$88,6,FALSE)</f>
        <v>100</v>
      </c>
      <c r="Y41" s="202" t="s">
        <v>189</v>
      </c>
    </row>
    <row r="42" spans="1:25">
      <c r="A42" s="199" t="s">
        <v>160</v>
      </c>
      <c r="B42" s="24">
        <v>0</v>
      </c>
      <c r="C42" s="24">
        <v>0</v>
      </c>
      <c r="D42" s="24"/>
      <c r="E42" s="24"/>
      <c r="F42" s="24"/>
      <c r="G42" s="24"/>
      <c r="H42" s="24"/>
      <c r="I42" s="24"/>
      <c r="J42" s="24"/>
      <c r="K42" s="24"/>
      <c r="L42" s="24"/>
      <c r="M42" s="200">
        <v>0</v>
      </c>
      <c r="N42" s="200">
        <v>0</v>
      </c>
      <c r="O42" s="200"/>
      <c r="P42" s="200"/>
      <c r="Q42" s="200"/>
      <c r="R42" s="200"/>
      <c r="S42" s="200"/>
      <c r="T42" s="200"/>
      <c r="U42" s="200"/>
      <c r="V42" s="200"/>
      <c r="W42" s="200"/>
      <c r="X42" s="201">
        <f>VLOOKUP(A42,Products!$A$27:$F$88,6,FALSE)</f>
        <v>100</v>
      </c>
      <c r="Y42" s="202" t="s">
        <v>189</v>
      </c>
    </row>
    <row r="43" spans="1:25">
      <c r="A43" s="199" t="s">
        <v>3</v>
      </c>
      <c r="B43" s="24">
        <v>153265.35999999996</v>
      </c>
      <c r="C43" s="24">
        <v>187961.77499999999</v>
      </c>
      <c r="D43" s="24"/>
      <c r="E43" s="24"/>
      <c r="F43" s="24"/>
      <c r="G43" s="24"/>
      <c r="H43" s="24"/>
      <c r="I43" s="24"/>
      <c r="J43" s="24"/>
      <c r="K43" s="24"/>
      <c r="L43" s="24"/>
      <c r="M43" s="200">
        <v>17.402795749351512</v>
      </c>
      <c r="N43" s="200">
        <v>15.97498802168831</v>
      </c>
      <c r="O43" s="200"/>
      <c r="P43" s="200"/>
      <c r="Q43" s="200"/>
      <c r="R43" s="200"/>
      <c r="S43" s="200"/>
      <c r="T43" s="200"/>
      <c r="U43" s="200"/>
      <c r="V43" s="200"/>
      <c r="W43" s="200"/>
      <c r="X43" s="201">
        <f>VLOOKUP(A43,Products!$A$27:$F$88,6,FALSE)</f>
        <v>100</v>
      </c>
      <c r="Y43" s="202" t="s">
        <v>189</v>
      </c>
    </row>
    <row r="44" spans="1:25">
      <c r="A44" s="199" t="s">
        <v>161</v>
      </c>
      <c r="B44" s="24">
        <v>0</v>
      </c>
      <c r="C44" s="24">
        <v>0</v>
      </c>
      <c r="D44" s="24"/>
      <c r="E44" s="24"/>
      <c r="F44" s="24"/>
      <c r="G44" s="24"/>
      <c r="H44" s="24"/>
      <c r="I44" s="24"/>
      <c r="J44" s="24"/>
      <c r="K44" s="24"/>
      <c r="L44" s="24"/>
      <c r="M44" s="200">
        <v>0</v>
      </c>
      <c r="N44" s="200">
        <v>0</v>
      </c>
      <c r="O44" s="200"/>
      <c r="P44" s="200"/>
      <c r="Q44" s="200"/>
      <c r="R44" s="200"/>
      <c r="S44" s="200"/>
      <c r="T44" s="200"/>
      <c r="U44" s="200"/>
      <c r="V44" s="200"/>
      <c r="W44" s="200"/>
      <c r="X44" s="201">
        <f>VLOOKUP(A44,Products!$A$27:$F$88,6,FALSE)</f>
        <v>100</v>
      </c>
      <c r="Y44" s="202" t="s">
        <v>189</v>
      </c>
    </row>
    <row r="45" spans="1:25">
      <c r="A45" s="199" t="s">
        <v>162</v>
      </c>
      <c r="B45" s="24">
        <v>150000</v>
      </c>
      <c r="C45" s="24">
        <v>200000</v>
      </c>
      <c r="D45" s="24"/>
      <c r="E45" s="24"/>
      <c r="F45" s="24"/>
      <c r="G45" s="24"/>
      <c r="H45" s="24"/>
      <c r="I45" s="24"/>
      <c r="J45" s="24"/>
      <c r="K45" s="24"/>
      <c r="L45" s="24"/>
      <c r="M45" s="200">
        <v>25.5</v>
      </c>
      <c r="N45" s="200">
        <v>45</v>
      </c>
      <c r="O45" s="200"/>
      <c r="P45" s="200"/>
      <c r="Q45" s="200"/>
      <c r="R45" s="200"/>
      <c r="S45" s="200"/>
      <c r="T45" s="200"/>
      <c r="U45" s="200"/>
      <c r="V45" s="200"/>
      <c r="W45" s="200"/>
      <c r="X45" s="201">
        <f>VLOOKUP(A45,Products!$A$27:$F$88,6,FALSE)</f>
        <v>100</v>
      </c>
      <c r="Y45" s="202" t="s">
        <v>189</v>
      </c>
    </row>
    <row r="46" spans="1:25">
      <c r="A46" s="199" t="s">
        <v>4</v>
      </c>
      <c r="B46" s="24">
        <v>999.99999999999977</v>
      </c>
      <c r="C46" s="24">
        <v>2300</v>
      </c>
      <c r="D46" s="24"/>
      <c r="E46" s="24"/>
      <c r="F46" s="24"/>
      <c r="G46" s="24"/>
      <c r="H46" s="24"/>
      <c r="I46" s="24"/>
      <c r="J46" s="24"/>
      <c r="K46" s="24"/>
      <c r="L46" s="24"/>
      <c r="M46" s="200">
        <v>0.16999999999999998</v>
      </c>
      <c r="N46" s="200">
        <v>0.28749999999999998</v>
      </c>
      <c r="O46" s="200"/>
      <c r="P46" s="200"/>
      <c r="Q46" s="200"/>
      <c r="R46" s="200"/>
      <c r="S46" s="200"/>
      <c r="T46" s="200"/>
      <c r="U46" s="200"/>
      <c r="V46" s="200"/>
      <c r="W46" s="200"/>
      <c r="X46" s="201">
        <f>VLOOKUP(A46,Products!$A$27:$F$88,6,FALSE)</f>
        <v>100</v>
      </c>
      <c r="Y46" s="202" t="s">
        <v>189</v>
      </c>
    </row>
    <row r="47" spans="1:25">
      <c r="A47" s="199" t="s">
        <v>24</v>
      </c>
      <c r="B47" s="24">
        <v>0</v>
      </c>
      <c r="C47" s="24">
        <v>0</v>
      </c>
      <c r="D47" s="24"/>
      <c r="E47" s="24"/>
      <c r="F47" s="24"/>
      <c r="G47" s="24"/>
      <c r="H47" s="24"/>
      <c r="I47" s="24"/>
      <c r="J47" s="24"/>
      <c r="K47" s="24"/>
      <c r="L47" s="24"/>
      <c r="M47" s="200">
        <v>0</v>
      </c>
      <c r="N47" s="200">
        <v>0</v>
      </c>
      <c r="O47" s="200"/>
      <c r="P47" s="200"/>
      <c r="Q47" s="200"/>
      <c r="R47" s="200"/>
      <c r="S47" s="200"/>
      <c r="T47" s="200"/>
      <c r="U47" s="200"/>
      <c r="V47" s="200"/>
      <c r="W47" s="200"/>
      <c r="X47" s="201">
        <f>VLOOKUP(A47,Products!$A$27:$F$88,6,FALSE)</f>
        <v>100</v>
      </c>
      <c r="Y47" s="202" t="s">
        <v>189</v>
      </c>
    </row>
    <row r="48" spans="1:25">
      <c r="A48" s="199" t="s">
        <v>25</v>
      </c>
      <c r="B48" s="24">
        <v>0</v>
      </c>
      <c r="C48" s="24">
        <v>0</v>
      </c>
      <c r="D48" s="24"/>
      <c r="E48" s="24"/>
      <c r="F48" s="24"/>
      <c r="G48" s="24"/>
      <c r="H48" s="24"/>
      <c r="I48" s="24"/>
      <c r="J48" s="24"/>
      <c r="K48" s="24"/>
      <c r="L48" s="24"/>
      <c r="M48" s="200">
        <v>0</v>
      </c>
      <c r="N48" s="200">
        <v>0</v>
      </c>
      <c r="O48" s="200"/>
      <c r="P48" s="200"/>
      <c r="Q48" s="200"/>
      <c r="R48" s="200"/>
      <c r="S48" s="200"/>
      <c r="T48" s="200"/>
      <c r="U48" s="200"/>
      <c r="V48" s="200"/>
      <c r="W48" s="200"/>
      <c r="X48" s="201">
        <f>VLOOKUP(A48,Products!$A$27:$F$88,6,FALSE)</f>
        <v>100</v>
      </c>
      <c r="Y48" s="202" t="s">
        <v>189</v>
      </c>
    </row>
    <row r="49" spans="1:25">
      <c r="A49" s="199" t="s">
        <v>21</v>
      </c>
      <c r="B49" s="24">
        <v>0</v>
      </c>
      <c r="C49" s="24">
        <v>0</v>
      </c>
      <c r="D49" s="24"/>
      <c r="E49" s="24"/>
      <c r="F49" s="24"/>
      <c r="G49" s="24"/>
      <c r="H49" s="24"/>
      <c r="I49" s="24"/>
      <c r="J49" s="24"/>
      <c r="K49" s="24"/>
      <c r="L49" s="24"/>
      <c r="M49" s="200">
        <v>0</v>
      </c>
      <c r="N49" s="200">
        <v>0</v>
      </c>
      <c r="O49" s="200"/>
      <c r="P49" s="200"/>
      <c r="Q49" s="200"/>
      <c r="R49" s="200"/>
      <c r="S49" s="200"/>
      <c r="T49" s="200"/>
      <c r="U49" s="200"/>
      <c r="V49" s="200"/>
      <c r="W49" s="200"/>
      <c r="X49" s="201">
        <f>VLOOKUP(A49,Products!$A$27:$F$88,6,FALSE)</f>
        <v>100</v>
      </c>
      <c r="Y49" s="202" t="s">
        <v>189</v>
      </c>
    </row>
    <row r="50" spans="1:25">
      <c r="A50" s="199" t="s">
        <v>5</v>
      </c>
      <c r="B50" s="24">
        <v>0</v>
      </c>
      <c r="C50" s="24">
        <v>0</v>
      </c>
      <c r="D50" s="24"/>
      <c r="E50" s="24"/>
      <c r="F50" s="24"/>
      <c r="G50" s="24"/>
      <c r="H50" s="24"/>
      <c r="I50" s="24"/>
      <c r="J50" s="24"/>
      <c r="K50" s="24"/>
      <c r="L50" s="24"/>
      <c r="M50" s="200">
        <v>0</v>
      </c>
      <c r="N50" s="200">
        <v>0</v>
      </c>
      <c r="O50" s="200"/>
      <c r="P50" s="200"/>
      <c r="Q50" s="200"/>
      <c r="R50" s="200"/>
      <c r="S50" s="200"/>
      <c r="T50" s="200"/>
      <c r="U50" s="200"/>
      <c r="V50" s="200"/>
      <c r="W50" s="200"/>
      <c r="X50" s="201">
        <f>VLOOKUP(A50,Products!$A$27:$F$88,6,FALSE)</f>
        <v>100</v>
      </c>
      <c r="Y50" s="202" t="s">
        <v>189</v>
      </c>
    </row>
    <row r="51" spans="1:25">
      <c r="A51" s="199" t="s">
        <v>26</v>
      </c>
      <c r="B51" s="24">
        <v>0</v>
      </c>
      <c r="C51" s="24">
        <v>1254.150000000001</v>
      </c>
      <c r="D51" s="24"/>
      <c r="E51" s="24"/>
      <c r="F51" s="24"/>
      <c r="G51" s="24"/>
      <c r="H51" s="24"/>
      <c r="I51" s="24"/>
      <c r="J51" s="24"/>
      <c r="K51" s="24"/>
      <c r="L51" s="24"/>
      <c r="M51" s="200">
        <v>0</v>
      </c>
      <c r="N51" s="200">
        <v>0.25835490000000022</v>
      </c>
      <c r="O51" s="200"/>
      <c r="P51" s="200"/>
      <c r="Q51" s="200"/>
      <c r="R51" s="200"/>
      <c r="S51" s="200"/>
      <c r="T51" s="200"/>
      <c r="U51" s="200"/>
      <c r="V51" s="200"/>
      <c r="W51" s="200"/>
      <c r="X51" s="201">
        <f>VLOOKUP(A51,Products!$A$27:$F$88,6,FALSE)</f>
        <v>100</v>
      </c>
      <c r="Y51" s="202" t="s">
        <v>189</v>
      </c>
    </row>
    <row r="52" spans="1:25">
      <c r="A52" s="199" t="s">
        <v>163</v>
      </c>
      <c r="B52" s="24">
        <v>0</v>
      </c>
      <c r="C52" s="24">
        <v>0</v>
      </c>
      <c r="D52" s="24"/>
      <c r="E52" s="24"/>
      <c r="F52" s="24"/>
      <c r="G52" s="24"/>
      <c r="H52" s="24"/>
      <c r="I52" s="24"/>
      <c r="J52" s="24"/>
      <c r="K52" s="24"/>
      <c r="L52" s="24"/>
      <c r="M52" s="200">
        <v>0</v>
      </c>
      <c r="N52" s="200">
        <v>0</v>
      </c>
      <c r="O52" s="200"/>
      <c r="P52" s="200"/>
      <c r="Q52" s="200"/>
      <c r="R52" s="200"/>
      <c r="S52" s="200"/>
      <c r="T52" s="200"/>
      <c r="U52" s="200"/>
      <c r="V52" s="200"/>
      <c r="W52" s="200"/>
      <c r="X52" s="201">
        <f>VLOOKUP(A52,Products!$A$27:$F$88,6,FALSE)</f>
        <v>100</v>
      </c>
      <c r="Y52" s="202" t="s">
        <v>189</v>
      </c>
    </row>
    <row r="53" spans="1:25">
      <c r="A53" s="199" t="s">
        <v>164</v>
      </c>
      <c r="B53" s="24">
        <v>0</v>
      </c>
      <c r="C53" s="24">
        <v>0</v>
      </c>
      <c r="D53" s="24"/>
      <c r="E53" s="24"/>
      <c r="F53" s="24"/>
      <c r="G53" s="24"/>
      <c r="H53" s="24"/>
      <c r="I53" s="24"/>
      <c r="J53" s="24"/>
      <c r="K53" s="24"/>
      <c r="L53" s="24"/>
      <c r="M53" s="200">
        <v>0</v>
      </c>
      <c r="N53" s="200">
        <v>0</v>
      </c>
      <c r="O53" s="200"/>
      <c r="P53" s="200"/>
      <c r="Q53" s="200"/>
      <c r="R53" s="200"/>
      <c r="S53" s="200"/>
      <c r="T53" s="200"/>
      <c r="U53" s="200"/>
      <c r="V53" s="200"/>
      <c r="W53" s="200"/>
      <c r="X53" s="201">
        <f>VLOOKUP(A53,Products!$A$27:$F$88,6,FALSE)</f>
        <v>100</v>
      </c>
      <c r="Y53" s="202" t="s">
        <v>189</v>
      </c>
    </row>
    <row r="54" spans="1:25">
      <c r="A54" s="199" t="s">
        <v>6</v>
      </c>
      <c r="B54" s="24">
        <v>19894.555882352935</v>
      </c>
      <c r="C54" s="24">
        <v>27193.549999999996</v>
      </c>
      <c r="D54" s="24"/>
      <c r="E54" s="24"/>
      <c r="F54" s="24"/>
      <c r="G54" s="24"/>
      <c r="H54" s="24"/>
      <c r="I54" s="24"/>
      <c r="J54" s="24"/>
      <c r="K54" s="24"/>
      <c r="L54" s="24"/>
      <c r="M54" s="200">
        <v>16.588733492415091</v>
      </c>
      <c r="N54" s="200">
        <v>14.333371694942644</v>
      </c>
      <c r="O54" s="200"/>
      <c r="P54" s="200"/>
      <c r="Q54" s="200"/>
      <c r="R54" s="200"/>
      <c r="S54" s="200"/>
      <c r="T54" s="200"/>
      <c r="U54" s="200"/>
      <c r="V54" s="200"/>
      <c r="W54" s="200"/>
      <c r="X54" s="201">
        <f>VLOOKUP(A54,Products!$A$27:$F$88,6,FALSE)</f>
        <v>100</v>
      </c>
      <c r="Y54" s="202" t="s">
        <v>189</v>
      </c>
    </row>
    <row r="55" spans="1:25">
      <c r="A55" s="199" t="s">
        <v>7</v>
      </c>
      <c r="B55" s="24">
        <v>12000</v>
      </c>
      <c r="C55" s="24">
        <v>14022.12</v>
      </c>
      <c r="D55" s="24"/>
      <c r="E55" s="24"/>
      <c r="F55" s="24"/>
      <c r="G55" s="24"/>
      <c r="H55" s="24"/>
      <c r="I55" s="24"/>
      <c r="J55" s="24"/>
      <c r="K55" s="24"/>
      <c r="L55" s="24"/>
      <c r="M55" s="200">
        <v>3.6</v>
      </c>
      <c r="N55" s="200">
        <v>2.8916211626679251</v>
      </c>
      <c r="O55" s="200"/>
      <c r="P55" s="200"/>
      <c r="Q55" s="200"/>
      <c r="R55" s="200"/>
      <c r="S55" s="200"/>
      <c r="T55" s="200"/>
      <c r="U55" s="200"/>
      <c r="V55" s="200"/>
      <c r="W55" s="200"/>
      <c r="X55" s="201">
        <f>VLOOKUP(A55,Products!$A$27:$F$88,6,FALSE)</f>
        <v>100</v>
      </c>
      <c r="Y55" s="202" t="s">
        <v>189</v>
      </c>
    </row>
    <row r="56" spans="1:25">
      <c r="A56" s="199" t="s">
        <v>8</v>
      </c>
      <c r="B56" s="24">
        <v>0</v>
      </c>
      <c r="C56" s="24">
        <v>1316.0000000000002</v>
      </c>
      <c r="D56" s="24"/>
      <c r="E56" s="24"/>
      <c r="F56" s="24"/>
      <c r="G56" s="24"/>
      <c r="H56" s="24"/>
      <c r="I56" s="24"/>
      <c r="J56" s="24"/>
      <c r="K56" s="24"/>
      <c r="L56" s="24"/>
      <c r="M56" s="200">
        <v>0</v>
      </c>
      <c r="N56" s="200">
        <v>2.2472610114375398</v>
      </c>
      <c r="O56" s="200"/>
      <c r="P56" s="200"/>
      <c r="Q56" s="200"/>
      <c r="R56" s="200"/>
      <c r="S56" s="200"/>
      <c r="T56" s="200"/>
      <c r="U56" s="200"/>
      <c r="V56" s="200"/>
      <c r="W56" s="200"/>
      <c r="X56" s="201">
        <f>VLOOKUP(A56,Products!$A$27:$F$88,6,FALSE)</f>
        <v>100</v>
      </c>
      <c r="Y56" s="202" t="s">
        <v>189</v>
      </c>
    </row>
    <row r="57" spans="1:25">
      <c r="A57" s="199" t="s">
        <v>165</v>
      </c>
      <c r="B57" s="24">
        <v>1209.9999999999998</v>
      </c>
      <c r="C57" s="24">
        <v>4276.7999999999993</v>
      </c>
      <c r="D57" s="24"/>
      <c r="E57" s="24"/>
      <c r="F57" s="24"/>
      <c r="G57" s="24"/>
      <c r="H57" s="24"/>
      <c r="I57" s="24"/>
      <c r="J57" s="24"/>
      <c r="K57" s="24"/>
      <c r="L57" s="24"/>
      <c r="M57" s="200">
        <v>3.7670732814814811</v>
      </c>
      <c r="N57" s="200">
        <v>9.7461000163505584</v>
      </c>
      <c r="O57" s="200"/>
      <c r="P57" s="200"/>
      <c r="Q57" s="200"/>
      <c r="R57" s="200"/>
      <c r="S57" s="200"/>
      <c r="T57" s="200"/>
      <c r="U57" s="200"/>
      <c r="V57" s="200"/>
      <c r="W57" s="200"/>
      <c r="X57" s="201">
        <f>VLOOKUP(A57,Products!$A$27:$F$88,6,FALSE)</f>
        <v>100</v>
      </c>
      <c r="Y57" s="202" t="s">
        <v>189</v>
      </c>
    </row>
    <row r="58" spans="1:25">
      <c r="A58" s="199" t="s">
        <v>166</v>
      </c>
      <c r="B58" s="24">
        <v>809.99999999999977</v>
      </c>
      <c r="C58" s="24">
        <v>1069.9999999999998</v>
      </c>
      <c r="D58" s="24"/>
      <c r="E58" s="24"/>
      <c r="F58" s="24"/>
      <c r="G58" s="24"/>
      <c r="H58" s="24"/>
      <c r="I58" s="24"/>
      <c r="J58" s="24"/>
      <c r="K58" s="24"/>
      <c r="L58" s="24"/>
      <c r="M58" s="200">
        <v>4.0013423606592928</v>
      </c>
      <c r="N58" s="200">
        <v>4.12170079187106</v>
      </c>
      <c r="O58" s="200"/>
      <c r="P58" s="200"/>
      <c r="Q58" s="200"/>
      <c r="R58" s="200"/>
      <c r="S58" s="200"/>
      <c r="T58" s="200"/>
      <c r="U58" s="200"/>
      <c r="V58" s="200"/>
      <c r="W58" s="200"/>
      <c r="X58" s="201">
        <f>VLOOKUP(A58,Products!$A$27:$F$88,6,FALSE)</f>
        <v>100</v>
      </c>
      <c r="Y58" s="202" t="s">
        <v>189</v>
      </c>
    </row>
    <row r="59" spans="1:25">
      <c r="A59" s="199" t="s">
        <v>167</v>
      </c>
      <c r="B59" s="24">
        <v>0</v>
      </c>
      <c r="C59" s="24">
        <v>0</v>
      </c>
      <c r="D59" s="24"/>
      <c r="E59" s="24"/>
      <c r="F59" s="24"/>
      <c r="G59" s="24"/>
      <c r="H59" s="24"/>
      <c r="I59" s="24"/>
      <c r="J59" s="24"/>
      <c r="K59" s="24"/>
      <c r="L59" s="24"/>
      <c r="M59" s="200">
        <v>0</v>
      </c>
      <c r="N59" s="200">
        <v>0</v>
      </c>
      <c r="O59" s="200"/>
      <c r="P59" s="200"/>
      <c r="Q59" s="200"/>
      <c r="R59" s="200"/>
      <c r="S59" s="200"/>
      <c r="T59" s="200"/>
      <c r="U59" s="200"/>
      <c r="V59" s="200"/>
      <c r="W59" s="200"/>
      <c r="X59" s="201">
        <f>VLOOKUP(A59,Products!$A$27:$F$88,6,FALSE)</f>
        <v>100</v>
      </c>
      <c r="Y59" s="202" t="s">
        <v>189</v>
      </c>
    </row>
    <row r="60" spans="1:25">
      <c r="A60" s="199" t="s">
        <v>27</v>
      </c>
      <c r="B60" s="24">
        <v>0</v>
      </c>
      <c r="C60" s="24">
        <v>0</v>
      </c>
      <c r="D60" s="24"/>
      <c r="E60" s="24"/>
      <c r="F60" s="24"/>
      <c r="G60" s="24"/>
      <c r="H60" s="24"/>
      <c r="I60" s="24"/>
      <c r="J60" s="24"/>
      <c r="K60" s="24"/>
      <c r="L60" s="24"/>
      <c r="M60" s="200">
        <v>0</v>
      </c>
      <c r="N60" s="200">
        <v>0</v>
      </c>
      <c r="O60" s="200"/>
      <c r="P60" s="200"/>
      <c r="Q60" s="200"/>
      <c r="R60" s="200"/>
      <c r="S60" s="200"/>
      <c r="T60" s="200"/>
      <c r="U60" s="200"/>
      <c r="V60" s="200"/>
      <c r="W60" s="200"/>
      <c r="X60" s="201">
        <f>VLOOKUP(A60,Products!$A$27:$F$88,6,FALSE)</f>
        <v>200</v>
      </c>
      <c r="Y60" s="202" t="s">
        <v>189</v>
      </c>
    </row>
    <row r="61" spans="1:25">
      <c r="A61" s="199" t="s">
        <v>168</v>
      </c>
      <c r="B61" s="24">
        <v>0</v>
      </c>
      <c r="C61" s="24">
        <v>0</v>
      </c>
      <c r="D61" s="24"/>
      <c r="E61" s="24"/>
      <c r="F61" s="24"/>
      <c r="G61" s="24"/>
      <c r="H61" s="24"/>
      <c r="I61" s="24"/>
      <c r="J61" s="24"/>
      <c r="K61" s="24"/>
      <c r="L61" s="24"/>
      <c r="M61" s="200">
        <v>0</v>
      </c>
      <c r="N61" s="200">
        <v>0</v>
      </c>
      <c r="O61" s="200"/>
      <c r="P61" s="200"/>
      <c r="Q61" s="200"/>
      <c r="R61" s="200"/>
      <c r="S61" s="200"/>
      <c r="T61" s="200"/>
      <c r="U61" s="200"/>
      <c r="V61" s="200"/>
      <c r="W61" s="200"/>
      <c r="X61" s="201">
        <f>VLOOKUP(A61,Products!$A$27:$F$88,6,FALSE)</f>
        <v>200</v>
      </c>
      <c r="Y61" s="202" t="s">
        <v>189</v>
      </c>
    </row>
    <row r="62" spans="1:25">
      <c r="A62" s="199" t="s">
        <v>22</v>
      </c>
      <c r="B62" s="24">
        <v>0</v>
      </c>
      <c r="C62" s="24">
        <v>0</v>
      </c>
      <c r="D62" s="24"/>
      <c r="E62" s="24"/>
      <c r="F62" s="24"/>
      <c r="G62" s="24"/>
      <c r="H62" s="24"/>
      <c r="I62" s="24"/>
      <c r="J62" s="24"/>
      <c r="K62" s="24"/>
      <c r="L62" s="24"/>
      <c r="M62" s="200">
        <v>0</v>
      </c>
      <c r="N62" s="200">
        <v>0</v>
      </c>
      <c r="O62" s="200"/>
      <c r="P62" s="200"/>
      <c r="Q62" s="200"/>
      <c r="R62" s="200"/>
      <c r="S62" s="200"/>
      <c r="T62" s="200"/>
      <c r="U62" s="200"/>
      <c r="V62" s="200"/>
      <c r="W62" s="200"/>
      <c r="X62" s="201">
        <f>VLOOKUP(A62,Products!$A$27:$F$88,6,FALSE)</f>
        <v>200</v>
      </c>
      <c r="Y62" s="202" t="s">
        <v>189</v>
      </c>
    </row>
    <row r="63" spans="1:25">
      <c r="A63" s="199" t="s">
        <v>169</v>
      </c>
      <c r="B63" s="24">
        <v>0</v>
      </c>
      <c r="C63" s="24">
        <v>0</v>
      </c>
      <c r="D63" s="24"/>
      <c r="E63" s="24"/>
      <c r="F63" s="24"/>
      <c r="G63" s="24"/>
      <c r="H63" s="24"/>
      <c r="I63" s="24"/>
      <c r="J63" s="24"/>
      <c r="K63" s="24"/>
      <c r="L63" s="24"/>
      <c r="M63" s="200">
        <v>0</v>
      </c>
      <c r="N63" s="200">
        <v>0</v>
      </c>
      <c r="O63" s="200"/>
      <c r="P63" s="200"/>
      <c r="Q63" s="200"/>
      <c r="R63" s="200"/>
      <c r="S63" s="200"/>
      <c r="T63" s="200"/>
      <c r="U63" s="200"/>
      <c r="V63" s="200"/>
      <c r="W63" s="200"/>
      <c r="X63" s="201">
        <f>VLOOKUP(A63,Products!$A$27:$F$88,6,FALSE)</f>
        <v>200</v>
      </c>
      <c r="Y63" s="202" t="s">
        <v>189</v>
      </c>
    </row>
    <row r="64" spans="1:25">
      <c r="A64" s="199" t="s">
        <v>170</v>
      </c>
      <c r="B64" s="24">
        <v>0</v>
      </c>
      <c r="C64" s="24">
        <v>0</v>
      </c>
      <c r="D64" s="24"/>
      <c r="E64" s="24"/>
      <c r="F64" s="24"/>
      <c r="G64" s="24"/>
      <c r="H64" s="24"/>
      <c r="I64" s="24"/>
      <c r="J64" s="24"/>
      <c r="K64" s="24"/>
      <c r="L64" s="24"/>
      <c r="M64" s="200">
        <v>0</v>
      </c>
      <c r="N64" s="200">
        <v>0</v>
      </c>
      <c r="O64" s="200"/>
      <c r="P64" s="200"/>
      <c r="Q64" s="200"/>
      <c r="R64" s="200"/>
      <c r="S64" s="200"/>
      <c r="T64" s="200"/>
      <c r="U64" s="200"/>
      <c r="V64" s="200"/>
      <c r="W64" s="200"/>
      <c r="X64" s="201">
        <f>VLOOKUP(A64,Products!$A$27:$F$88,6,FALSE)</f>
        <v>200</v>
      </c>
      <c r="Y64" s="202" t="s">
        <v>189</v>
      </c>
    </row>
    <row r="65" spans="1:25">
      <c r="A65" s="199" t="s">
        <v>9</v>
      </c>
      <c r="B65" s="24">
        <v>0</v>
      </c>
      <c r="C65" s="24">
        <v>0</v>
      </c>
      <c r="D65" s="24"/>
      <c r="E65" s="24"/>
      <c r="F65" s="24"/>
      <c r="G65" s="24"/>
      <c r="H65" s="24"/>
      <c r="I65" s="24"/>
      <c r="J65" s="24"/>
      <c r="K65" s="24"/>
      <c r="L65" s="24"/>
      <c r="M65" s="200">
        <v>0</v>
      </c>
      <c r="N65" s="200">
        <v>0</v>
      </c>
      <c r="O65" s="200"/>
      <c r="P65" s="200"/>
      <c r="Q65" s="200"/>
      <c r="R65" s="200"/>
      <c r="S65" s="200"/>
      <c r="T65" s="200"/>
      <c r="U65" s="200"/>
      <c r="V65" s="200"/>
      <c r="W65" s="200"/>
      <c r="X65" s="201">
        <f>VLOOKUP(A65,Products!$A$27:$F$88,6,FALSE)</f>
        <v>400</v>
      </c>
      <c r="Y65" s="202" t="s">
        <v>189</v>
      </c>
    </row>
    <row r="66" spans="1:25">
      <c r="A66" s="199" t="s">
        <v>250</v>
      </c>
      <c r="B66" s="24">
        <v>0</v>
      </c>
      <c r="C66" s="24">
        <v>0</v>
      </c>
      <c r="D66" s="24"/>
      <c r="E66" s="24"/>
      <c r="F66" s="24"/>
      <c r="G66" s="24"/>
      <c r="H66" s="24"/>
      <c r="I66" s="24"/>
      <c r="J66" s="24"/>
      <c r="K66" s="24"/>
      <c r="L66" s="24"/>
      <c r="M66" s="200">
        <v>0</v>
      </c>
      <c r="N66" s="200">
        <v>0</v>
      </c>
      <c r="O66" s="200"/>
      <c r="P66" s="200"/>
      <c r="Q66" s="200"/>
      <c r="R66" s="200"/>
      <c r="S66" s="200"/>
      <c r="T66" s="200"/>
      <c r="U66" s="200"/>
      <c r="V66" s="200"/>
      <c r="W66" s="200"/>
      <c r="X66" s="201">
        <f>VLOOKUP(A66,Products!$A$27:$F$88,6,FALSE)</f>
        <v>400</v>
      </c>
      <c r="Y66" s="202" t="s">
        <v>189</v>
      </c>
    </row>
    <row r="67" spans="1:25">
      <c r="A67" s="199" t="s">
        <v>316</v>
      </c>
      <c r="B67" s="24">
        <v>0</v>
      </c>
      <c r="C67" s="24">
        <v>0</v>
      </c>
      <c r="D67" s="24"/>
      <c r="E67" s="24"/>
      <c r="F67" s="24"/>
      <c r="G67" s="24"/>
      <c r="H67" s="24"/>
      <c r="I67" s="24"/>
      <c r="J67" s="24"/>
      <c r="K67" s="24"/>
      <c r="L67" s="24"/>
      <c r="M67" s="200">
        <v>0</v>
      </c>
      <c r="N67" s="200">
        <v>0</v>
      </c>
      <c r="O67" s="200"/>
      <c r="P67" s="200"/>
      <c r="Q67" s="200"/>
      <c r="R67" s="200"/>
      <c r="S67" s="200"/>
      <c r="T67" s="200"/>
      <c r="U67" s="200"/>
      <c r="V67" s="200"/>
      <c r="W67" s="200"/>
      <c r="X67" s="201">
        <v>400</v>
      </c>
      <c r="Y67" s="202" t="s">
        <v>189</v>
      </c>
    </row>
    <row r="68" spans="1:25">
      <c r="A68" s="199" t="s">
        <v>11</v>
      </c>
      <c r="B68" s="24">
        <v>0</v>
      </c>
      <c r="C68" s="24">
        <v>0</v>
      </c>
      <c r="D68" s="24"/>
      <c r="E68" s="24"/>
      <c r="F68" s="24"/>
      <c r="G68" s="24"/>
      <c r="H68" s="24"/>
      <c r="I68" s="24"/>
      <c r="J68" s="24"/>
      <c r="K68" s="24"/>
      <c r="L68" s="24"/>
      <c r="M68" s="200">
        <v>0</v>
      </c>
      <c r="N68" s="200">
        <v>0</v>
      </c>
      <c r="O68" s="200"/>
      <c r="P68" s="200"/>
      <c r="Q68" s="200"/>
      <c r="R68" s="200"/>
      <c r="S68" s="200"/>
      <c r="T68" s="200"/>
      <c r="U68" s="200"/>
      <c r="V68" s="200"/>
      <c r="W68" s="200"/>
      <c r="X68" s="201">
        <f>VLOOKUP(A68,Products!$A$27:$F$88,6,FALSE)</f>
        <v>400</v>
      </c>
      <c r="Y68" s="202" t="s">
        <v>189</v>
      </c>
    </row>
    <row r="69" spans="1:25">
      <c r="A69" s="199" t="s">
        <v>10</v>
      </c>
      <c r="B69" s="24">
        <v>0</v>
      </c>
      <c r="C69" s="24">
        <v>0</v>
      </c>
      <c r="D69" s="24"/>
      <c r="E69" s="24"/>
      <c r="F69" s="24"/>
      <c r="G69" s="24"/>
      <c r="H69" s="24"/>
      <c r="I69" s="24"/>
      <c r="J69" s="24"/>
      <c r="K69" s="24"/>
      <c r="L69" s="24"/>
      <c r="M69" s="200">
        <v>0</v>
      </c>
      <c r="N69" s="200">
        <v>0</v>
      </c>
      <c r="O69" s="200"/>
      <c r="P69" s="200"/>
      <c r="Q69" s="200"/>
      <c r="R69" s="200"/>
      <c r="S69" s="200"/>
      <c r="T69" s="200"/>
      <c r="U69" s="200"/>
      <c r="V69" s="200"/>
      <c r="W69" s="200"/>
      <c r="X69" s="201">
        <f>VLOOKUP(A69,Products!$A$27:$F$88,6,FALSE)</f>
        <v>400</v>
      </c>
      <c r="Y69" s="202" t="s">
        <v>189</v>
      </c>
    </row>
    <row r="70" spans="1:25">
      <c r="A70" s="199" t="s">
        <v>23</v>
      </c>
      <c r="B70" s="24">
        <v>0</v>
      </c>
      <c r="C70" s="24">
        <v>0</v>
      </c>
      <c r="D70" s="24"/>
      <c r="E70" s="24"/>
      <c r="F70" s="24"/>
      <c r="G70" s="24"/>
      <c r="H70" s="24"/>
      <c r="I70" s="24"/>
      <c r="J70" s="24"/>
      <c r="K70" s="24"/>
      <c r="L70" s="24"/>
      <c r="M70" s="200">
        <v>0</v>
      </c>
      <c r="N70" s="200">
        <v>0</v>
      </c>
      <c r="O70" s="200"/>
      <c r="P70" s="200"/>
      <c r="Q70" s="200"/>
      <c r="R70" s="200"/>
      <c r="S70" s="200"/>
      <c r="T70" s="200"/>
      <c r="U70" s="200"/>
      <c r="V70" s="200"/>
      <c r="W70" s="200"/>
      <c r="X70" s="201">
        <f>VLOOKUP(A70,Products!$A$27:$F$88,6,FALSE)</f>
        <v>400</v>
      </c>
      <c r="Y70" s="202" t="s">
        <v>189</v>
      </c>
    </row>
    <row r="71" spans="1:25">
      <c r="A71" s="199" t="s">
        <v>12</v>
      </c>
      <c r="B71" s="24">
        <v>0</v>
      </c>
      <c r="C71" s="24">
        <v>0</v>
      </c>
      <c r="D71" s="24"/>
      <c r="E71" s="24"/>
      <c r="F71" s="24"/>
      <c r="G71" s="24"/>
      <c r="H71" s="24"/>
      <c r="I71" s="24"/>
      <c r="J71" s="24"/>
      <c r="K71" s="24"/>
      <c r="L71" s="24"/>
      <c r="M71" s="200">
        <v>0</v>
      </c>
      <c r="N71" s="200">
        <v>0</v>
      </c>
      <c r="O71" s="200"/>
      <c r="P71" s="200"/>
      <c r="Q71" s="200"/>
      <c r="R71" s="200"/>
      <c r="S71" s="200"/>
      <c r="T71" s="200"/>
      <c r="U71" s="200"/>
      <c r="V71" s="200"/>
      <c r="W71" s="200"/>
      <c r="X71" s="201">
        <f>VLOOKUP(A71,Products!$A$27:$F$88,6,FALSE)</f>
        <v>400</v>
      </c>
      <c r="Y71" s="202" t="s">
        <v>189</v>
      </c>
    </row>
    <row r="72" spans="1:25">
      <c r="A72" s="199" t="s">
        <v>171</v>
      </c>
      <c r="B72" s="24">
        <v>0</v>
      </c>
      <c r="C72" s="24">
        <v>0</v>
      </c>
      <c r="D72" s="24"/>
      <c r="E72" s="24"/>
      <c r="F72" s="24"/>
      <c r="G72" s="24"/>
      <c r="H72" s="24"/>
      <c r="I72" s="24"/>
      <c r="J72" s="24"/>
      <c r="K72" s="24"/>
      <c r="L72" s="24"/>
      <c r="M72" s="200">
        <v>0</v>
      </c>
      <c r="N72" s="200">
        <v>0</v>
      </c>
      <c r="O72" s="200"/>
      <c r="P72" s="200"/>
      <c r="Q72" s="200"/>
      <c r="R72" s="200"/>
      <c r="S72" s="200"/>
      <c r="T72" s="200"/>
      <c r="U72" s="200"/>
      <c r="V72" s="200"/>
      <c r="W72" s="200"/>
      <c r="X72" s="201">
        <f>VLOOKUP(A72,Products!$A$27:$F$88,6,FALSE)</f>
        <v>400</v>
      </c>
      <c r="Y72" s="202" t="s">
        <v>189</v>
      </c>
    </row>
    <row r="73" spans="1:25">
      <c r="A73" s="199" t="s">
        <v>28</v>
      </c>
      <c r="B73" s="24">
        <v>0</v>
      </c>
      <c r="C73" s="24">
        <v>0</v>
      </c>
      <c r="D73" s="24"/>
      <c r="E73" s="24"/>
      <c r="F73" s="24"/>
      <c r="G73" s="24"/>
      <c r="H73" s="24"/>
      <c r="I73" s="24"/>
      <c r="J73" s="24"/>
      <c r="K73" s="24"/>
      <c r="L73" s="24"/>
      <c r="M73" s="200">
        <v>0</v>
      </c>
      <c r="N73" s="200">
        <v>0</v>
      </c>
      <c r="O73" s="200"/>
      <c r="P73" s="200"/>
      <c r="Q73" s="200"/>
      <c r="R73" s="200"/>
      <c r="S73" s="200"/>
      <c r="T73" s="200"/>
      <c r="U73" s="200"/>
      <c r="V73" s="200"/>
      <c r="W73" s="200"/>
      <c r="X73" s="201">
        <f>VLOOKUP(A73,Products!$A$27:$F$88,6,FALSE)</f>
        <v>800</v>
      </c>
      <c r="Y73" s="202" t="s">
        <v>189</v>
      </c>
    </row>
    <row r="74" spans="1:25">
      <c r="A74" s="199" t="s">
        <v>13</v>
      </c>
      <c r="B74" s="24">
        <v>0</v>
      </c>
      <c r="C74" s="24">
        <v>0</v>
      </c>
      <c r="D74" s="24"/>
      <c r="E74" s="24"/>
      <c r="F74" s="24"/>
      <c r="G74" s="24"/>
      <c r="H74" s="24"/>
      <c r="I74" s="24"/>
      <c r="J74" s="24"/>
      <c r="K74" s="24"/>
      <c r="L74" s="24"/>
      <c r="M74" s="200">
        <v>0</v>
      </c>
      <c r="N74" s="200">
        <v>0</v>
      </c>
      <c r="O74" s="200"/>
      <c r="P74" s="200"/>
      <c r="Q74" s="200"/>
      <c r="R74" s="200"/>
      <c r="S74" s="200"/>
      <c r="T74" s="200"/>
      <c r="U74" s="200"/>
      <c r="V74" s="200"/>
      <c r="W74" s="200"/>
      <c r="X74" s="201">
        <f>VLOOKUP(A74,Products!$A$27:$F$88,6,FALSE)</f>
        <v>800</v>
      </c>
      <c r="Y74" s="202" t="s">
        <v>189</v>
      </c>
    </row>
    <row r="75" spans="1:25">
      <c r="A75" s="199" t="s">
        <v>14</v>
      </c>
      <c r="B75" s="24">
        <v>0</v>
      </c>
      <c r="C75" s="24">
        <v>0</v>
      </c>
      <c r="D75" s="24"/>
      <c r="E75" s="24"/>
      <c r="F75" s="24"/>
      <c r="G75" s="24"/>
      <c r="H75" s="24"/>
      <c r="I75" s="24"/>
      <c r="J75" s="24"/>
      <c r="K75" s="24"/>
      <c r="L75" s="24"/>
      <c r="M75" s="200">
        <v>0</v>
      </c>
      <c r="N75" s="200">
        <v>0</v>
      </c>
      <c r="O75" s="200"/>
      <c r="P75" s="200"/>
      <c r="Q75" s="200"/>
      <c r="R75" s="200"/>
      <c r="S75" s="200"/>
      <c r="T75" s="200"/>
      <c r="U75" s="200"/>
      <c r="V75" s="200"/>
      <c r="W75" s="200"/>
      <c r="X75" s="201">
        <f>VLOOKUP(A75,Products!$A$27:$F$88,6,FALSE)</f>
        <v>800</v>
      </c>
      <c r="Y75" s="202" t="s">
        <v>189</v>
      </c>
    </row>
    <row r="76" spans="1:25">
      <c r="A76" s="199" t="s">
        <v>15</v>
      </c>
      <c r="B76" s="24">
        <v>0</v>
      </c>
      <c r="C76" s="24">
        <v>0</v>
      </c>
      <c r="D76" s="24"/>
      <c r="E76" s="24"/>
      <c r="F76" s="24"/>
      <c r="G76" s="24"/>
      <c r="H76" s="24"/>
      <c r="I76" s="24"/>
      <c r="J76" s="24"/>
      <c r="K76" s="24"/>
      <c r="L76" s="24"/>
      <c r="M76" s="200">
        <v>0</v>
      </c>
      <c r="N76" s="200">
        <v>0</v>
      </c>
      <c r="O76" s="200"/>
      <c r="P76" s="200"/>
      <c r="Q76" s="200"/>
      <c r="R76" s="200"/>
      <c r="S76" s="200"/>
      <c r="T76" s="200"/>
      <c r="U76" s="200"/>
      <c r="V76" s="200"/>
      <c r="W76" s="200"/>
      <c r="X76" s="201">
        <f>VLOOKUP(A76,Products!$A$27:$F$88,6,FALSE)</f>
        <v>800</v>
      </c>
      <c r="Y76" s="202" t="s">
        <v>189</v>
      </c>
    </row>
    <row r="77" spans="1:25">
      <c r="A77" s="199" t="s">
        <v>16</v>
      </c>
      <c r="B77" s="24">
        <v>0</v>
      </c>
      <c r="C77" s="24">
        <v>0</v>
      </c>
      <c r="D77" s="24"/>
      <c r="E77" s="24"/>
      <c r="F77" s="24"/>
      <c r="G77" s="24"/>
      <c r="H77" s="24"/>
      <c r="I77" s="24"/>
      <c r="J77" s="24"/>
      <c r="K77" s="24"/>
      <c r="L77" s="24"/>
      <c r="M77" s="200">
        <v>0</v>
      </c>
      <c r="N77" s="200">
        <v>0</v>
      </c>
      <c r="O77" s="200"/>
      <c r="P77" s="200"/>
      <c r="Q77" s="200"/>
      <c r="R77" s="200"/>
      <c r="S77" s="200"/>
      <c r="T77" s="200"/>
      <c r="U77" s="200"/>
      <c r="V77" s="200"/>
      <c r="W77" s="200"/>
      <c r="X77" s="201">
        <f>VLOOKUP(A77,Products!$A$27:$F$88,6,FALSE)</f>
        <v>800</v>
      </c>
      <c r="Y77" s="202" t="s">
        <v>189</v>
      </c>
    </row>
    <row r="78" spans="1:25">
      <c r="A78" s="199" t="s">
        <v>17</v>
      </c>
      <c r="B78" s="24">
        <v>0</v>
      </c>
      <c r="C78" s="24">
        <v>0</v>
      </c>
      <c r="D78" s="24"/>
      <c r="E78" s="24"/>
      <c r="F78" s="24"/>
      <c r="G78" s="24"/>
      <c r="H78" s="24"/>
      <c r="I78" s="24"/>
      <c r="J78" s="24"/>
      <c r="K78" s="24"/>
      <c r="L78" s="24"/>
      <c r="M78" s="200">
        <v>0</v>
      </c>
      <c r="N78" s="200">
        <v>0</v>
      </c>
      <c r="O78" s="200"/>
      <c r="P78" s="200"/>
      <c r="Q78" s="200"/>
      <c r="R78" s="200"/>
      <c r="S78" s="200"/>
      <c r="T78" s="200"/>
      <c r="U78" s="200"/>
      <c r="V78" s="200"/>
      <c r="W78" s="200"/>
      <c r="X78" s="201">
        <f>VLOOKUP(A78,Products!$A$27:$F$88,6,FALSE)</f>
        <v>800</v>
      </c>
      <c r="Y78" s="202" t="s">
        <v>189</v>
      </c>
    </row>
    <row r="79" spans="1:25">
      <c r="A79" s="199" t="s">
        <v>18</v>
      </c>
      <c r="B79" s="24">
        <v>0</v>
      </c>
      <c r="C79" s="24">
        <v>0</v>
      </c>
      <c r="D79" s="24"/>
      <c r="E79" s="24"/>
      <c r="F79" s="24"/>
      <c r="G79" s="24"/>
      <c r="H79" s="24"/>
      <c r="I79" s="24"/>
      <c r="J79" s="24"/>
      <c r="K79" s="24"/>
      <c r="L79" s="24"/>
      <c r="M79" s="200">
        <v>0</v>
      </c>
      <c r="N79" s="200">
        <v>0</v>
      </c>
      <c r="O79" s="200"/>
      <c r="P79" s="200"/>
      <c r="Q79" s="200"/>
      <c r="R79" s="200"/>
      <c r="S79" s="200"/>
      <c r="T79" s="200"/>
      <c r="U79" s="200"/>
      <c r="V79" s="200"/>
      <c r="W79" s="200"/>
      <c r="X79" s="201">
        <f>VLOOKUP(A79,Products!$A$27:$F$88,6,FALSE)</f>
        <v>1600</v>
      </c>
      <c r="Y79" s="202" t="s">
        <v>189</v>
      </c>
    </row>
    <row r="80" spans="1:25">
      <c r="A80" s="199" t="s">
        <v>19</v>
      </c>
      <c r="B80" s="24">
        <v>0</v>
      </c>
      <c r="C80" s="24">
        <v>0</v>
      </c>
      <c r="D80" s="24"/>
      <c r="E80" s="24"/>
      <c r="F80" s="24"/>
      <c r="G80" s="24"/>
      <c r="H80" s="24"/>
      <c r="I80" s="24"/>
      <c r="J80" s="24"/>
      <c r="K80" s="24"/>
      <c r="L80" s="24"/>
      <c r="M80" s="200">
        <v>0</v>
      </c>
      <c r="N80" s="200">
        <v>0</v>
      </c>
      <c r="O80" s="200"/>
      <c r="P80" s="200"/>
      <c r="Q80" s="200"/>
      <c r="R80" s="200"/>
      <c r="S80" s="200"/>
      <c r="T80" s="200"/>
      <c r="U80" s="200"/>
      <c r="V80" s="200"/>
      <c r="W80" s="200"/>
      <c r="X80" s="201">
        <f>VLOOKUP(A80,Products!$A$27:$F$88,6,FALSE)</f>
        <v>1600</v>
      </c>
      <c r="Y80" s="202" t="s">
        <v>189</v>
      </c>
    </row>
    <row r="81" spans="1:44">
      <c r="A81" s="199" t="s">
        <v>20</v>
      </c>
      <c r="B81" s="24">
        <v>0</v>
      </c>
      <c r="C81" s="24">
        <v>0</v>
      </c>
      <c r="D81" s="24"/>
      <c r="E81" s="24"/>
      <c r="F81" s="24"/>
      <c r="G81" s="24"/>
      <c r="H81" s="24"/>
      <c r="I81" s="24"/>
      <c r="J81" s="24"/>
      <c r="K81" s="24"/>
      <c r="L81" s="24"/>
      <c r="M81" s="200">
        <v>0</v>
      </c>
      <c r="N81" s="200">
        <v>0</v>
      </c>
      <c r="O81" s="200"/>
      <c r="P81" s="200"/>
      <c r="Q81" s="200"/>
      <c r="R81" s="200"/>
      <c r="S81" s="200"/>
      <c r="T81" s="200"/>
      <c r="U81" s="200"/>
      <c r="V81" s="200"/>
      <c r="W81" s="200"/>
      <c r="X81" s="201">
        <f>VLOOKUP(A81,Products!$A$27:$F$88,6,FALSE)</f>
        <v>1600</v>
      </c>
      <c r="Y81" s="202" t="s">
        <v>189</v>
      </c>
    </row>
    <row r="82" spans="1:44">
      <c r="A82" s="199" t="s">
        <v>29</v>
      </c>
      <c r="B82" s="24">
        <v>0</v>
      </c>
      <c r="C82" s="24">
        <v>0</v>
      </c>
      <c r="D82" s="24"/>
      <c r="E82" s="24"/>
      <c r="F82" s="24"/>
      <c r="G82" s="24"/>
      <c r="H82" s="24"/>
      <c r="I82" s="24"/>
      <c r="J82" s="24"/>
      <c r="K82" s="24"/>
      <c r="L82" s="24"/>
      <c r="M82" s="200">
        <v>0</v>
      </c>
      <c r="N82" s="200">
        <v>0</v>
      </c>
      <c r="O82" s="200"/>
      <c r="P82" s="200"/>
      <c r="Q82" s="200"/>
      <c r="R82" s="200"/>
      <c r="S82" s="200"/>
      <c r="T82" s="200"/>
      <c r="U82" s="200"/>
      <c r="V82" s="200"/>
      <c r="W82" s="200"/>
      <c r="X82" s="201">
        <f>VLOOKUP(A82,Products!$A$27:$F$88,6,FALSE)</f>
        <v>1600</v>
      </c>
      <c r="Y82" s="202" t="s">
        <v>189</v>
      </c>
    </row>
    <row r="83" spans="1:44">
      <c r="A83" s="199" t="s">
        <v>172</v>
      </c>
      <c r="B83" s="24">
        <v>0</v>
      </c>
      <c r="C83" s="24">
        <v>0</v>
      </c>
      <c r="D83" s="24"/>
      <c r="E83" s="24"/>
      <c r="F83" s="24"/>
      <c r="G83" s="24"/>
      <c r="H83" s="24"/>
      <c r="I83" s="24"/>
      <c r="J83" s="24"/>
      <c r="K83" s="24"/>
      <c r="L83" s="24"/>
      <c r="M83" s="200">
        <v>0</v>
      </c>
      <c r="N83" s="200">
        <v>0</v>
      </c>
      <c r="O83" s="200"/>
      <c r="P83" s="200"/>
      <c r="Q83" s="200"/>
      <c r="R83" s="200"/>
      <c r="S83" s="200"/>
      <c r="T83" s="200"/>
      <c r="U83" s="200"/>
      <c r="V83" s="200"/>
      <c r="W83" s="200"/>
      <c r="X83" s="201">
        <f>VLOOKUP(A83,Products!$A$27:$F$88,6,FALSE)</f>
        <v>1600</v>
      </c>
      <c r="Y83" s="202" t="s">
        <v>189</v>
      </c>
    </row>
    <row r="84" spans="1:44">
      <c r="A84" s="199" t="s">
        <v>173</v>
      </c>
      <c r="B84" s="24">
        <v>0</v>
      </c>
      <c r="C84" s="24">
        <v>0</v>
      </c>
      <c r="D84" s="24"/>
      <c r="E84" s="24"/>
      <c r="F84" s="24"/>
      <c r="G84" s="24"/>
      <c r="H84" s="24"/>
      <c r="I84" s="24"/>
      <c r="J84" s="24"/>
      <c r="K84" s="24"/>
      <c r="L84" s="24"/>
      <c r="M84" s="200">
        <v>0</v>
      </c>
      <c r="N84" s="200">
        <v>0</v>
      </c>
      <c r="O84" s="200"/>
      <c r="P84" s="200"/>
      <c r="Q84" s="200"/>
      <c r="R84" s="200"/>
      <c r="S84" s="200"/>
      <c r="T84" s="200"/>
      <c r="U84" s="200"/>
      <c r="V84" s="200"/>
      <c r="W84" s="200"/>
      <c r="X84" s="201">
        <f>VLOOKUP(A84,Products!$A$27:$F$88,6,FALSE)</f>
        <v>3200</v>
      </c>
      <c r="Y84" s="202" t="s">
        <v>189</v>
      </c>
    </row>
    <row r="85" spans="1:44">
      <c r="A85" s="199" t="s">
        <v>174</v>
      </c>
      <c r="B85" s="24">
        <v>0</v>
      </c>
      <c r="C85" s="24">
        <v>0</v>
      </c>
      <c r="D85" s="24"/>
      <c r="E85" s="24"/>
      <c r="F85" s="24"/>
      <c r="G85" s="24"/>
      <c r="H85" s="24"/>
      <c r="I85" s="24"/>
      <c r="J85" s="24"/>
      <c r="K85" s="24"/>
      <c r="L85" s="24"/>
      <c r="M85" s="200">
        <v>0</v>
      </c>
      <c r="N85" s="200">
        <v>0</v>
      </c>
      <c r="O85" s="200"/>
      <c r="P85" s="200"/>
      <c r="Q85" s="200"/>
      <c r="R85" s="200"/>
      <c r="S85" s="200"/>
      <c r="T85" s="200"/>
      <c r="U85" s="200"/>
      <c r="V85" s="200"/>
      <c r="W85" s="200"/>
      <c r="X85" s="201">
        <f>VLOOKUP(A85,Products!$A$27:$F$88,6,FALSE)</f>
        <v>3200</v>
      </c>
      <c r="Y85" s="202" t="s">
        <v>189</v>
      </c>
    </row>
    <row r="86" spans="1:44">
      <c r="A86" s="199" t="s">
        <v>175</v>
      </c>
      <c r="B86" s="24">
        <v>0</v>
      </c>
      <c r="C86" s="24">
        <v>0</v>
      </c>
      <c r="D86" s="24"/>
      <c r="E86" s="24"/>
      <c r="F86" s="24"/>
      <c r="G86" s="24"/>
      <c r="H86" s="24"/>
      <c r="I86" s="24"/>
      <c r="J86" s="24"/>
      <c r="K86" s="24"/>
      <c r="L86" s="24"/>
      <c r="M86" s="200">
        <v>0</v>
      </c>
      <c r="N86" s="200">
        <v>0</v>
      </c>
      <c r="O86" s="200"/>
      <c r="P86" s="200"/>
      <c r="Q86" s="200"/>
      <c r="R86" s="200"/>
      <c r="S86" s="200"/>
      <c r="T86" s="200"/>
      <c r="U86" s="200"/>
      <c r="V86" s="200"/>
      <c r="W86" s="200"/>
      <c r="X86" s="201">
        <f>VLOOKUP(A86,Products!$A$27:$F$88,6,FALSE)</f>
        <v>3200</v>
      </c>
      <c r="Y86" s="202" t="s">
        <v>189</v>
      </c>
    </row>
    <row r="87" spans="1:44">
      <c r="A87" s="199" t="s">
        <v>176</v>
      </c>
      <c r="B87" s="24">
        <v>0</v>
      </c>
      <c r="C87" s="24">
        <v>0</v>
      </c>
      <c r="D87" s="24"/>
      <c r="E87" s="24"/>
      <c r="F87" s="24"/>
      <c r="G87" s="24"/>
      <c r="H87" s="24"/>
      <c r="I87" s="24"/>
      <c r="J87" s="24"/>
      <c r="K87" s="24"/>
      <c r="L87" s="24"/>
      <c r="M87" s="200">
        <v>0</v>
      </c>
      <c r="N87" s="200">
        <v>0</v>
      </c>
      <c r="O87" s="200"/>
      <c r="P87" s="200"/>
      <c r="Q87" s="200"/>
      <c r="R87" s="200"/>
      <c r="S87" s="200"/>
      <c r="T87" s="200"/>
      <c r="U87" s="200"/>
      <c r="V87" s="200"/>
      <c r="W87" s="200"/>
      <c r="X87" s="201">
        <f>VLOOKUP(A87,Products!$A$27:$F$88,6,FALSE)</f>
        <v>3200</v>
      </c>
      <c r="Y87" s="202" t="s">
        <v>189</v>
      </c>
    </row>
    <row r="88" spans="1:44">
      <c r="A88" s="199" t="s">
        <v>177</v>
      </c>
      <c r="B88" s="24">
        <v>0</v>
      </c>
      <c r="C88" s="24">
        <v>0</v>
      </c>
      <c r="D88" s="24"/>
      <c r="E88" s="24"/>
      <c r="F88" s="24"/>
      <c r="G88" s="24"/>
      <c r="H88" s="24"/>
      <c r="I88" s="24"/>
      <c r="J88" s="24"/>
      <c r="K88" s="24"/>
      <c r="L88" s="24"/>
      <c r="M88" s="200">
        <v>0</v>
      </c>
      <c r="N88" s="200">
        <v>0</v>
      </c>
      <c r="O88" s="200"/>
      <c r="P88" s="200"/>
      <c r="Q88" s="200"/>
      <c r="R88" s="200"/>
      <c r="S88" s="200"/>
      <c r="T88" s="200"/>
      <c r="U88" s="200"/>
      <c r="V88" s="200"/>
      <c r="W88" s="200"/>
      <c r="X88" s="201">
        <f>VLOOKUP(A88,Products!$A$27:$F$88,6,FALSE)</f>
        <v>3200</v>
      </c>
      <c r="Y88" s="202" t="s">
        <v>189</v>
      </c>
    </row>
    <row r="89" spans="1:44">
      <c r="AK89" s="75"/>
      <c r="AL89" s="75"/>
      <c r="AM89" s="75"/>
      <c r="AN89" s="75"/>
      <c r="AO89" s="75"/>
      <c r="AP89" s="75"/>
      <c r="AQ89" s="75"/>
      <c r="AR89" s="75"/>
    </row>
    <row r="90" spans="1:44">
      <c r="AK90" s="75"/>
      <c r="AL90" s="75"/>
      <c r="AM90" s="75"/>
      <c r="AN90" s="75"/>
      <c r="AO90" s="75"/>
      <c r="AP90" s="75"/>
      <c r="AQ90" s="75"/>
      <c r="AR90" s="75"/>
    </row>
    <row r="91" spans="1:44">
      <c r="A91" s="119" t="s">
        <v>306</v>
      </c>
      <c r="B91" s="36">
        <v>2018</v>
      </c>
      <c r="C91" s="28">
        <v>2019</v>
      </c>
      <c r="D91" s="28">
        <v>2020</v>
      </c>
      <c r="E91" s="28">
        <v>2021</v>
      </c>
      <c r="F91" s="28">
        <v>2022</v>
      </c>
      <c r="G91" s="28">
        <v>2023</v>
      </c>
      <c r="H91" s="28">
        <v>2024</v>
      </c>
      <c r="I91" s="28">
        <v>2025</v>
      </c>
      <c r="J91" s="28">
        <v>2026</v>
      </c>
      <c r="K91" s="28">
        <v>2027</v>
      </c>
      <c r="L91" s="28">
        <v>2028</v>
      </c>
      <c r="M91" s="36">
        <v>2018</v>
      </c>
      <c r="N91" s="28">
        <v>2019</v>
      </c>
      <c r="O91" s="28">
        <v>2020</v>
      </c>
      <c r="P91" s="28">
        <v>2021</v>
      </c>
      <c r="Q91" s="28">
        <v>2022</v>
      </c>
      <c r="R91" s="28">
        <v>2023</v>
      </c>
      <c r="S91" s="28">
        <v>2024</v>
      </c>
      <c r="T91" s="28">
        <v>2025</v>
      </c>
      <c r="U91" s="28">
        <v>2026</v>
      </c>
      <c r="V91" s="28">
        <v>2027</v>
      </c>
      <c r="W91" s="28">
        <v>2028</v>
      </c>
      <c r="AK91" s="75"/>
      <c r="AL91" s="75"/>
      <c r="AM91" s="75"/>
      <c r="AN91" s="75"/>
      <c r="AO91" s="75"/>
      <c r="AP91" s="75"/>
      <c r="AQ91" s="75"/>
      <c r="AR91" s="75"/>
    </row>
    <row r="92" spans="1:44">
      <c r="A92" s="35">
        <v>1</v>
      </c>
      <c r="B92" s="2">
        <v>11118806.42</v>
      </c>
      <c r="C92" s="2">
        <v>9539061.620000001</v>
      </c>
      <c r="D92" s="2"/>
      <c r="E92" s="2"/>
      <c r="F92" s="2"/>
      <c r="G92" s="2"/>
      <c r="H92" s="2"/>
      <c r="I92" s="2"/>
      <c r="J92" s="2"/>
      <c r="K92" s="2"/>
      <c r="L92" s="2"/>
      <c r="M92" s="2">
        <v>91.625054137600003</v>
      </c>
      <c r="N92" s="2">
        <v>68.988739810220338</v>
      </c>
      <c r="O92" s="2"/>
      <c r="P92" s="2"/>
      <c r="Q92" s="2"/>
      <c r="R92" s="2"/>
      <c r="S92" s="2"/>
      <c r="T92" s="2"/>
      <c r="U92" s="2"/>
      <c r="V92" s="2"/>
      <c r="W92" s="2"/>
      <c r="AK92" s="75"/>
      <c r="AL92" s="75"/>
      <c r="AM92" s="75"/>
      <c r="AN92" s="75"/>
      <c r="AO92" s="75"/>
      <c r="AP92" s="75"/>
      <c r="AQ92" s="75"/>
      <c r="AR92" s="75"/>
    </row>
    <row r="93" spans="1:44">
      <c r="A93" s="35">
        <v>10</v>
      </c>
      <c r="B93" s="2">
        <v>15176562.954181647</v>
      </c>
      <c r="C93" s="2">
        <v>13674659.950234599</v>
      </c>
      <c r="D93" s="2"/>
      <c r="E93" s="2"/>
      <c r="F93" s="2"/>
      <c r="G93" s="2"/>
      <c r="H93" s="2"/>
      <c r="I93" s="2"/>
      <c r="J93" s="2"/>
      <c r="K93" s="2"/>
      <c r="L93" s="2"/>
      <c r="M93" s="2">
        <v>270.88289989920747</v>
      </c>
      <c r="N93" s="2">
        <v>209.01570363949247</v>
      </c>
      <c r="O93" s="2"/>
      <c r="P93" s="2"/>
      <c r="Q93" s="2"/>
      <c r="R93" s="2"/>
      <c r="S93" s="2"/>
      <c r="T93" s="2"/>
      <c r="U93" s="2"/>
      <c r="V93" s="2"/>
      <c r="W93" s="2"/>
      <c r="AK93" s="75"/>
      <c r="AL93" s="75"/>
      <c r="AM93" s="75"/>
      <c r="AN93" s="75"/>
      <c r="AO93" s="75"/>
      <c r="AP93" s="75"/>
      <c r="AQ93" s="75"/>
      <c r="AR93" s="75"/>
    </row>
    <row r="94" spans="1:44">
      <c r="A94" s="35">
        <v>25</v>
      </c>
      <c r="B94" s="2">
        <v>358674.3</v>
      </c>
      <c r="C94" s="2">
        <v>708366.9</v>
      </c>
      <c r="D94" s="2"/>
      <c r="E94" s="2"/>
      <c r="F94" s="2"/>
      <c r="G94" s="2"/>
      <c r="H94" s="2"/>
      <c r="I94" s="2"/>
      <c r="J94" s="2"/>
      <c r="K94" s="2"/>
      <c r="L94" s="2"/>
      <c r="M94" s="2">
        <v>35.571617158000016</v>
      </c>
      <c r="N94" s="2">
        <v>48.004970799999988</v>
      </c>
      <c r="O94" s="2"/>
      <c r="P94" s="2"/>
      <c r="Q94" s="2"/>
      <c r="R94" s="2"/>
      <c r="S94" s="2"/>
      <c r="T94" s="2"/>
      <c r="U94" s="2"/>
      <c r="V94" s="2"/>
      <c r="W94" s="2"/>
      <c r="AK94" s="75"/>
      <c r="AL94" s="75"/>
      <c r="AM94" s="75"/>
      <c r="AN94" s="75"/>
      <c r="AO94" s="75"/>
      <c r="AP94" s="75"/>
      <c r="AQ94" s="75"/>
      <c r="AR94" s="75"/>
    </row>
    <row r="95" spans="1:44">
      <c r="A95" s="35">
        <v>40</v>
      </c>
      <c r="B95" s="2">
        <v>798217.21</v>
      </c>
      <c r="C95" s="2">
        <v>627803.4</v>
      </c>
      <c r="D95" s="2"/>
      <c r="E95" s="2"/>
      <c r="F95" s="2"/>
      <c r="G95" s="2"/>
      <c r="H95" s="2"/>
      <c r="I95" s="2"/>
      <c r="J95" s="2"/>
      <c r="K95" s="2"/>
      <c r="L95" s="2"/>
      <c r="M95" s="2">
        <v>169.26024203497036</v>
      </c>
      <c r="N95" s="2">
        <v>123.66714355848873</v>
      </c>
      <c r="O95" s="2"/>
      <c r="P95" s="2"/>
      <c r="Q95" s="2"/>
      <c r="R95" s="2"/>
      <c r="S95" s="2"/>
      <c r="T95" s="2"/>
      <c r="U95" s="2"/>
      <c r="V95" s="2"/>
      <c r="W95" s="2"/>
      <c r="AK95" s="75"/>
      <c r="AL95" s="75"/>
      <c r="AM95" s="75"/>
      <c r="AN95" s="75"/>
      <c r="AO95" s="75"/>
      <c r="AP95" s="75"/>
      <c r="AQ95" s="75"/>
      <c r="AR95" s="75"/>
    </row>
    <row r="96" spans="1:44">
      <c r="A96" s="35">
        <v>50</v>
      </c>
      <c r="B96" s="2">
        <v>0</v>
      </c>
      <c r="C96" s="2">
        <v>0</v>
      </c>
      <c r="D96" s="2"/>
      <c r="E96" s="2"/>
      <c r="F96" s="2"/>
      <c r="G96" s="2"/>
      <c r="H96" s="2"/>
      <c r="I96" s="2"/>
      <c r="J96" s="2"/>
      <c r="K96" s="2"/>
      <c r="L96" s="2"/>
      <c r="M96" s="2">
        <v>0</v>
      </c>
      <c r="N96" s="2">
        <v>0</v>
      </c>
      <c r="O96" s="2"/>
      <c r="P96" s="2"/>
      <c r="Q96" s="2"/>
      <c r="R96" s="2"/>
      <c r="S96" s="2"/>
      <c r="T96" s="2"/>
      <c r="U96" s="2"/>
      <c r="V96" s="2"/>
      <c r="W96" s="2"/>
      <c r="AK96" s="75"/>
      <c r="AL96" s="75"/>
      <c r="AM96" s="75"/>
      <c r="AN96" s="75"/>
      <c r="AO96" s="75"/>
      <c r="AP96" s="75"/>
      <c r="AQ96" s="75"/>
      <c r="AR96" s="75"/>
    </row>
    <row r="97" spans="1:44">
      <c r="A97" s="35">
        <v>100</v>
      </c>
      <c r="B97" s="2">
        <v>338179.91588235291</v>
      </c>
      <c r="C97" s="2">
        <v>439394.39500000002</v>
      </c>
      <c r="D97" s="2"/>
      <c r="E97" s="2"/>
      <c r="F97" s="2"/>
      <c r="G97" s="2"/>
      <c r="H97" s="2"/>
      <c r="I97" s="2"/>
      <c r="J97" s="2"/>
      <c r="K97" s="2"/>
      <c r="L97" s="2"/>
      <c r="M97" s="2">
        <v>71.029944883907376</v>
      </c>
      <c r="N97" s="2">
        <v>94.860897598958047</v>
      </c>
      <c r="O97" s="2"/>
      <c r="P97" s="2"/>
      <c r="Q97" s="2"/>
      <c r="R97" s="2"/>
      <c r="S97" s="2"/>
      <c r="T97" s="2"/>
      <c r="U97" s="2"/>
      <c r="V97" s="2"/>
      <c r="W97" s="2"/>
      <c r="AK97" s="75"/>
      <c r="AL97" s="75"/>
      <c r="AM97" s="75"/>
      <c r="AN97" s="75"/>
      <c r="AO97" s="75"/>
      <c r="AP97" s="75"/>
      <c r="AQ97" s="75"/>
      <c r="AR97" s="75"/>
    </row>
    <row r="98" spans="1:44">
      <c r="A98" s="35">
        <v>200</v>
      </c>
      <c r="B98" s="2">
        <v>0</v>
      </c>
      <c r="C98" s="2">
        <v>0</v>
      </c>
      <c r="D98" s="2"/>
      <c r="E98" s="2"/>
      <c r="F98" s="2"/>
      <c r="G98" s="2"/>
      <c r="H98" s="2"/>
      <c r="I98" s="2"/>
      <c r="J98" s="2"/>
      <c r="K98" s="2"/>
      <c r="L98" s="2"/>
      <c r="M98" s="2">
        <v>0</v>
      </c>
      <c r="N98" s="2">
        <v>0</v>
      </c>
      <c r="O98" s="2"/>
      <c r="P98" s="2"/>
      <c r="Q98" s="2"/>
      <c r="R98" s="2"/>
      <c r="S98" s="2"/>
      <c r="T98" s="2"/>
      <c r="U98" s="2"/>
      <c r="V98" s="2"/>
      <c r="W98" s="2"/>
      <c r="AK98" s="75"/>
      <c r="AL98" s="75"/>
      <c r="AM98" s="75"/>
      <c r="AN98" s="75"/>
      <c r="AO98" s="75"/>
      <c r="AP98" s="75"/>
      <c r="AQ98" s="75"/>
      <c r="AR98" s="75"/>
    </row>
    <row r="99" spans="1:44">
      <c r="A99" s="35">
        <v>400</v>
      </c>
      <c r="B99" s="2">
        <v>0</v>
      </c>
      <c r="C99" s="2">
        <v>0</v>
      </c>
      <c r="D99" s="2"/>
      <c r="E99" s="2"/>
      <c r="F99" s="2"/>
      <c r="G99" s="2"/>
      <c r="H99" s="2"/>
      <c r="I99" s="2"/>
      <c r="J99" s="2"/>
      <c r="K99" s="2"/>
      <c r="L99" s="2"/>
      <c r="M99" s="2">
        <v>0</v>
      </c>
      <c r="N99" s="2">
        <v>0</v>
      </c>
      <c r="O99" s="2"/>
      <c r="P99" s="2"/>
      <c r="Q99" s="2"/>
      <c r="R99" s="2"/>
      <c r="S99" s="2"/>
      <c r="T99" s="2"/>
      <c r="U99" s="2"/>
      <c r="V99" s="2"/>
      <c r="W99" s="2"/>
      <c r="AK99" s="75"/>
      <c r="AL99" s="75"/>
      <c r="AM99" s="75"/>
      <c r="AN99" s="75"/>
      <c r="AO99" s="75"/>
      <c r="AP99" s="75"/>
      <c r="AQ99" s="75"/>
      <c r="AR99" s="75"/>
    </row>
    <row r="100" spans="1:44">
      <c r="A100" s="35">
        <v>800</v>
      </c>
      <c r="B100" s="2">
        <v>0</v>
      </c>
      <c r="C100" s="2">
        <v>0</v>
      </c>
      <c r="D100" s="2"/>
      <c r="E100" s="2"/>
      <c r="F100" s="2"/>
      <c r="G100" s="2"/>
      <c r="H100" s="2"/>
      <c r="I100" s="2"/>
      <c r="J100" s="2"/>
      <c r="K100" s="2"/>
      <c r="L100" s="2"/>
      <c r="M100" s="2">
        <v>0</v>
      </c>
      <c r="N100" s="2">
        <v>0</v>
      </c>
      <c r="O100" s="2"/>
      <c r="P100" s="2"/>
      <c r="Q100" s="2"/>
      <c r="R100" s="2"/>
      <c r="S100" s="2"/>
      <c r="T100" s="2"/>
      <c r="U100" s="2"/>
      <c r="V100" s="2"/>
      <c r="W100" s="2"/>
      <c r="AK100" s="75"/>
      <c r="AL100" s="75"/>
      <c r="AM100" s="75"/>
      <c r="AN100" s="75"/>
      <c r="AO100" s="75"/>
      <c r="AP100" s="75"/>
      <c r="AQ100" s="75"/>
      <c r="AR100" s="75"/>
    </row>
    <row r="101" spans="1:44">
      <c r="A101" s="35">
        <v>1600</v>
      </c>
      <c r="B101" s="2">
        <v>0</v>
      </c>
      <c r="C101" s="2">
        <v>0</v>
      </c>
      <c r="D101" s="2"/>
      <c r="E101" s="2"/>
      <c r="F101" s="2"/>
      <c r="G101" s="2"/>
      <c r="H101" s="2"/>
      <c r="I101" s="2"/>
      <c r="J101" s="2"/>
      <c r="K101" s="2"/>
      <c r="L101" s="2"/>
      <c r="M101" s="2">
        <v>0</v>
      </c>
      <c r="N101" s="2">
        <v>0</v>
      </c>
      <c r="O101" s="2"/>
      <c r="P101" s="2"/>
      <c r="Q101" s="2"/>
      <c r="R101" s="2"/>
      <c r="S101" s="2"/>
      <c r="T101" s="2"/>
      <c r="U101" s="2"/>
      <c r="V101" s="2"/>
      <c r="W101" s="2"/>
      <c r="AK101" s="75"/>
      <c r="AL101" s="75"/>
      <c r="AM101" s="75"/>
      <c r="AN101" s="75"/>
      <c r="AO101" s="75"/>
      <c r="AP101" s="75"/>
      <c r="AQ101" s="75"/>
      <c r="AR101" s="75"/>
    </row>
    <row r="102" spans="1:44">
      <c r="A102" s="35" t="s">
        <v>236</v>
      </c>
      <c r="B102" s="2">
        <v>27790440.800063998</v>
      </c>
      <c r="C102" s="2">
        <v>24989286.265234593</v>
      </c>
      <c r="D102" s="2"/>
      <c r="E102" s="2"/>
      <c r="F102" s="2"/>
      <c r="G102" s="2"/>
      <c r="H102" s="2"/>
      <c r="I102" s="2"/>
      <c r="J102" s="2"/>
      <c r="K102" s="2"/>
      <c r="L102" s="2"/>
      <c r="M102" s="2">
        <v>638.36975811368507</v>
      </c>
      <c r="N102" s="2">
        <v>544.53745540715943</v>
      </c>
      <c r="O102" s="2"/>
      <c r="P102" s="2"/>
      <c r="Q102" s="2"/>
      <c r="R102" s="2"/>
      <c r="S102" s="2"/>
      <c r="T102" s="2"/>
      <c r="U102" s="2"/>
      <c r="V102" s="2"/>
      <c r="W102" s="2"/>
      <c r="AK102" s="75"/>
      <c r="AL102" s="75"/>
      <c r="AM102" s="75"/>
      <c r="AN102" s="75"/>
      <c r="AO102" s="75"/>
      <c r="AP102" s="75"/>
      <c r="AQ102" s="75"/>
      <c r="AR102" s="75"/>
    </row>
    <row r="104" spans="1:44">
      <c r="A104" s="14" t="s">
        <v>210</v>
      </c>
    </row>
    <row r="105" spans="1:44">
      <c r="A105" s="119" t="s">
        <v>189</v>
      </c>
      <c r="B105" s="3">
        <v>2018</v>
      </c>
      <c r="C105" s="3">
        <v>2019</v>
      </c>
      <c r="D105" s="3">
        <v>2020</v>
      </c>
      <c r="E105" s="3">
        <v>2021</v>
      </c>
      <c r="F105" s="3">
        <v>2022</v>
      </c>
      <c r="G105" s="3">
        <v>2023</v>
      </c>
      <c r="H105" s="3">
        <v>2024</v>
      </c>
      <c r="I105" s="3">
        <v>2025</v>
      </c>
      <c r="J105" s="3">
        <v>2026</v>
      </c>
      <c r="K105" s="3">
        <v>2027</v>
      </c>
      <c r="L105" s="3">
        <v>2028</v>
      </c>
    </row>
    <row r="106" spans="1:44">
      <c r="A106" s="117" t="s">
        <v>207</v>
      </c>
      <c r="B106" s="156">
        <v>237.5979734500518</v>
      </c>
      <c r="C106" s="118">
        <v>233.04640912234598</v>
      </c>
      <c r="D106" s="118"/>
      <c r="E106" s="118"/>
      <c r="F106" s="118"/>
      <c r="G106" s="118"/>
      <c r="H106" s="118"/>
      <c r="I106" s="118"/>
      <c r="J106" s="118"/>
      <c r="K106" s="118"/>
      <c r="L106" s="118"/>
    </row>
    <row r="107" spans="1:44">
      <c r="A107" s="117" t="s">
        <v>208</v>
      </c>
      <c r="B107" s="153">
        <v>1197.5979734500518</v>
      </c>
      <c r="C107" s="153">
        <v>1430.6443825723977</v>
      </c>
      <c r="D107" s="153"/>
      <c r="E107" s="153"/>
      <c r="F107" s="153"/>
      <c r="G107" s="153"/>
      <c r="H107" s="153"/>
      <c r="I107" s="153"/>
      <c r="J107" s="153"/>
      <c r="K107" s="153"/>
      <c r="L107" s="153"/>
    </row>
    <row r="108" spans="1:44">
      <c r="A108" s="117" t="s">
        <v>209</v>
      </c>
      <c r="B108" s="1"/>
      <c r="C108" s="134">
        <v>0.19459485928402476</v>
      </c>
      <c r="D108" s="134"/>
      <c r="E108" s="134"/>
      <c r="F108" s="134"/>
      <c r="G108" s="134"/>
      <c r="H108" s="134"/>
      <c r="I108" s="134"/>
      <c r="J108" s="134"/>
      <c r="K108" s="134"/>
      <c r="L108" s="134"/>
    </row>
    <row r="111" spans="1:44">
      <c r="M111" s="15"/>
    </row>
    <row r="113" spans="20:20">
      <c r="T113" s="35"/>
    </row>
  </sheetData>
  <mergeCells count="2">
    <mergeCell ref="B7:L7"/>
    <mergeCell ref="M7:W7"/>
  </mergeCells>
  <dataValidations count="1">
    <dataValidation type="list" allowBlank="1" showInputMessage="1" showErrorMessage="1" sqref="A9:A88" xr:uid="{00000000-0002-0000-0500-000000000000}">
      <formula1>INDIRECT("Products[LookupCodes]")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N179"/>
  <sheetViews>
    <sheetView zoomScale="80" zoomScaleNormal="80" workbookViewId="0"/>
  </sheetViews>
  <sheetFormatPr defaultColWidth="8.5" defaultRowHeight="15.6"/>
  <cols>
    <col min="1" max="1" width="42.5" bestFit="1" customWidth="1"/>
    <col min="2" max="2" width="13.5" customWidth="1"/>
    <col min="3" max="6" width="10.5" customWidth="1"/>
    <col min="7" max="7" width="12.296875" customWidth="1"/>
    <col min="8" max="11" width="10.5" customWidth="1"/>
    <col min="12" max="12" width="11" customWidth="1"/>
    <col min="13" max="22" width="10.5" customWidth="1"/>
    <col min="23" max="23" width="11.796875" customWidth="1"/>
    <col min="24" max="24" width="10.59765625" customWidth="1"/>
    <col min="25" max="27" width="8.59765625" customWidth="1"/>
    <col min="28" max="28" width="10" customWidth="1"/>
    <col min="29" max="29" width="10.796875" customWidth="1"/>
    <col min="30" max="30" width="8.59765625" customWidth="1"/>
    <col min="31" max="32" width="9.796875" customWidth="1"/>
    <col min="33" max="34" width="10" customWidth="1"/>
    <col min="35" max="35" width="10.5" customWidth="1"/>
    <col min="36" max="36" width="8.5" customWidth="1"/>
  </cols>
  <sheetData>
    <row r="1" spans="1:22" s="1" customFormat="1" ht="14.4">
      <c r="A1" s="9"/>
    </row>
    <row r="2" spans="1:22" s="1" customFormat="1" ht="18">
      <c r="A2" s="10" t="str">
        <f>Introduction!B2</f>
        <v>LightCounting Ethernet Transceivers Forecast</v>
      </c>
      <c r="D2" s="37"/>
      <c r="F2" s="20"/>
    </row>
    <row r="3" spans="1:22" s="1" customFormat="1">
      <c r="A3" s="11" t="str">
        <f>Introduction!B3</f>
        <v>September 2023 High Speed Ethernet Optics report - SAMPLE 2023</v>
      </c>
      <c r="D3" s="18"/>
    </row>
    <row r="4" spans="1:22" s="1" customFormat="1" ht="21">
      <c r="A4" s="12" t="str">
        <f>"New Forecast for "&amp;A24</f>
        <v>New Forecast for Global Market</v>
      </c>
      <c r="D4" s="18"/>
    </row>
    <row r="5" spans="1:22" s="1" customFormat="1" ht="14.4">
      <c r="A5" s="9"/>
    </row>
    <row r="6" spans="1:22" s="1" customFormat="1" ht="14.4">
      <c r="A6" s="9"/>
    </row>
    <row r="7" spans="1:22" s="1" customFormat="1" ht="14.4">
      <c r="A7" s="9"/>
    </row>
    <row r="8" spans="1:22" s="1" customFormat="1">
      <c r="A8" t="str">
        <f>"Ethernet transceivers consumed annually by "&amp;A24</f>
        <v>Ethernet transceivers consumed annually by Global Market</v>
      </c>
      <c r="B8"/>
      <c r="C8"/>
      <c r="D8"/>
      <c r="E8" t="str">
        <f>"Annual spending on Ethernet transceivers by "&amp;A24</f>
        <v>Annual spending on Ethernet transceivers by Global Market</v>
      </c>
      <c r="G8"/>
      <c r="H8"/>
      <c r="I8"/>
      <c r="J8"/>
      <c r="L8"/>
      <c r="M8"/>
      <c r="N8"/>
      <c r="O8"/>
      <c r="P8"/>
      <c r="Q8"/>
      <c r="R8"/>
      <c r="S8"/>
      <c r="U8"/>
      <c r="V8"/>
    </row>
    <row r="9" spans="1:22" s="1" customFormat="1" ht="14.4">
      <c r="A9" s="9"/>
    </row>
    <row r="10" spans="1:22" s="1" customFormat="1" ht="14.4">
      <c r="A10" s="9"/>
    </row>
    <row r="11" spans="1:22" s="1" customFormat="1" ht="14.4">
      <c r="A11" s="9"/>
    </row>
    <row r="12" spans="1:22" s="1" customFormat="1" ht="14.4">
      <c r="A12" s="9"/>
    </row>
    <row r="13" spans="1:22" s="1" customFormat="1" ht="14.4">
      <c r="A13" s="9"/>
    </row>
    <row r="14" spans="1:22" s="1" customFormat="1" ht="14.4">
      <c r="A14" s="9"/>
    </row>
    <row r="15" spans="1:22" s="1" customFormat="1" ht="14.4">
      <c r="A15" s="9"/>
    </row>
    <row r="16" spans="1:22" s="1" customFormat="1" ht="14.4">
      <c r="A16" s="9"/>
    </row>
    <row r="17" spans="1:39" s="1" customFormat="1" ht="14.4">
      <c r="A17" s="9"/>
    </row>
    <row r="18" spans="1:39" s="1" customFormat="1" ht="14.4">
      <c r="A18" s="9"/>
    </row>
    <row r="19" spans="1:39" s="1" customFormat="1" ht="14.4">
      <c r="A19" s="9"/>
    </row>
    <row r="20" spans="1:39" s="1" customFormat="1" ht="14.4">
      <c r="A20" s="9"/>
    </row>
    <row r="21" spans="1:39" s="1" customFormat="1" ht="14.4">
      <c r="A21" s="9"/>
    </row>
    <row r="24" spans="1:39" s="10" customFormat="1" ht="18">
      <c r="A24" s="40" t="s">
        <v>204</v>
      </c>
      <c r="B24" s="227" t="s">
        <v>213</v>
      </c>
      <c r="C24" s="227"/>
      <c r="D24" s="227"/>
      <c r="E24" s="227"/>
      <c r="F24" s="227"/>
      <c r="G24" s="227"/>
      <c r="H24" s="227"/>
      <c r="I24" s="227"/>
      <c r="J24" s="227"/>
      <c r="K24" s="227"/>
      <c r="L24" s="227"/>
      <c r="M24" s="228" t="s">
        <v>237</v>
      </c>
      <c r="N24" s="228"/>
      <c r="O24" s="228"/>
      <c r="P24" s="228"/>
      <c r="Q24" s="228"/>
      <c r="R24" s="228"/>
      <c r="S24" s="228"/>
      <c r="T24" s="228"/>
      <c r="U24" s="228"/>
      <c r="V24" s="228"/>
      <c r="W24" s="228"/>
      <c r="X24" s="227" t="s">
        <v>238</v>
      </c>
      <c r="Y24" s="227"/>
      <c r="Z24" s="227"/>
      <c r="AA24" s="227"/>
      <c r="AB24" s="227"/>
      <c r="AC24" s="227"/>
      <c r="AD24" s="227"/>
      <c r="AE24" s="227"/>
      <c r="AF24" s="227"/>
      <c r="AG24" s="227"/>
      <c r="AH24" s="227"/>
    </row>
    <row r="25" spans="1:39">
      <c r="A25" s="195" t="s">
        <v>251</v>
      </c>
      <c r="B25" s="23" t="s">
        <v>214</v>
      </c>
      <c r="C25" s="23" t="s">
        <v>215</v>
      </c>
      <c r="D25" s="23" t="s">
        <v>216</v>
      </c>
      <c r="E25" s="23" t="s">
        <v>217</v>
      </c>
      <c r="F25" s="23" t="s">
        <v>218</v>
      </c>
      <c r="G25" s="23" t="s">
        <v>219</v>
      </c>
      <c r="H25" s="23" t="s">
        <v>220</v>
      </c>
      <c r="I25" s="23" t="s">
        <v>221</v>
      </c>
      <c r="J25" s="23" t="s">
        <v>222</v>
      </c>
      <c r="K25" s="23" t="s">
        <v>223</v>
      </c>
      <c r="L25" s="23" t="s">
        <v>224</v>
      </c>
      <c r="M25" s="209" t="s">
        <v>225</v>
      </c>
      <c r="N25" s="209" t="s">
        <v>226</v>
      </c>
      <c r="O25" s="209" t="s">
        <v>227</v>
      </c>
      <c r="P25" s="209" t="s">
        <v>228</v>
      </c>
      <c r="Q25" s="209" t="s">
        <v>229</v>
      </c>
      <c r="R25" s="209" t="s">
        <v>230</v>
      </c>
      <c r="S25" s="209" t="s">
        <v>231</v>
      </c>
      <c r="T25" s="209" t="s">
        <v>232</v>
      </c>
      <c r="U25" s="209" t="s">
        <v>233</v>
      </c>
      <c r="V25" s="209" t="s">
        <v>234</v>
      </c>
      <c r="W25" s="209" t="s">
        <v>235</v>
      </c>
      <c r="X25" s="23" t="s">
        <v>239</v>
      </c>
      <c r="Y25" s="23" t="s">
        <v>240</v>
      </c>
      <c r="Z25" s="23" t="s">
        <v>241</v>
      </c>
      <c r="AA25" s="23" t="s">
        <v>242</v>
      </c>
      <c r="AB25" s="23" t="s">
        <v>243</v>
      </c>
      <c r="AC25" s="23" t="s">
        <v>244</v>
      </c>
      <c r="AD25" s="23" t="s">
        <v>245</v>
      </c>
      <c r="AE25" s="23" t="s">
        <v>246</v>
      </c>
      <c r="AF25" s="23" t="s">
        <v>247</v>
      </c>
      <c r="AG25" s="23" t="s">
        <v>248</v>
      </c>
      <c r="AH25" s="23" t="s">
        <v>249</v>
      </c>
      <c r="AI25" s="196" t="s">
        <v>324</v>
      </c>
      <c r="AJ25" s="196" t="s">
        <v>188</v>
      </c>
      <c r="AK25" s="196" t="s">
        <v>30</v>
      </c>
      <c r="AL25" s="196" t="s">
        <v>375</v>
      </c>
      <c r="AM25" s="198" t="s">
        <v>407</v>
      </c>
    </row>
    <row r="26" spans="1:39">
      <c r="A26" s="210" t="s">
        <v>130</v>
      </c>
      <c r="B26" s="24">
        <v>4962296</v>
      </c>
      <c r="C26" s="24">
        <v>3594917</v>
      </c>
      <c r="D26" s="24"/>
      <c r="E26" s="24"/>
      <c r="F26" s="24"/>
      <c r="G26" s="24"/>
      <c r="H26" s="24"/>
      <c r="I26" s="24"/>
      <c r="J26" s="24"/>
      <c r="K26" s="24"/>
      <c r="L26" s="24"/>
      <c r="M26" s="211">
        <v>8.1963947817703744</v>
      </c>
      <c r="N26" s="211">
        <v>6.5310968236540647</v>
      </c>
      <c r="O26" s="211"/>
      <c r="P26" s="211"/>
      <c r="Q26" s="211"/>
      <c r="R26" s="211"/>
      <c r="S26" s="211"/>
      <c r="T26" s="211"/>
      <c r="U26" s="211"/>
      <c r="V26" s="211"/>
      <c r="W26" s="211"/>
      <c r="X26" s="212">
        <v>40.672937040000001</v>
      </c>
      <c r="Y26" s="212">
        <v>23.478750999999999</v>
      </c>
      <c r="Z26" s="212"/>
      <c r="AA26" s="212"/>
      <c r="AB26" s="212"/>
      <c r="AC26" s="212"/>
      <c r="AD26" s="212"/>
      <c r="AE26" s="212"/>
      <c r="AF26" s="212"/>
      <c r="AG26" s="212"/>
      <c r="AH26" s="212"/>
      <c r="AI26" s="213">
        <v>1</v>
      </c>
      <c r="AJ26" s="214" t="s">
        <v>189</v>
      </c>
      <c r="AK26" s="214" t="s">
        <v>31</v>
      </c>
      <c r="AL26" s="214" t="s">
        <v>364</v>
      </c>
      <c r="AM26" s="215">
        <v>1</v>
      </c>
    </row>
    <row r="27" spans="1:39">
      <c r="A27" s="210" t="s">
        <v>131</v>
      </c>
      <c r="B27" s="24">
        <v>7845061</v>
      </c>
      <c r="C27" s="24">
        <v>7456788.0000000009</v>
      </c>
      <c r="D27" s="24"/>
      <c r="E27" s="24"/>
      <c r="F27" s="24"/>
      <c r="G27" s="24"/>
      <c r="H27" s="24"/>
      <c r="I27" s="24"/>
      <c r="J27" s="24"/>
      <c r="K27" s="24"/>
      <c r="L27" s="24"/>
      <c r="M27" s="211">
        <v>7.9991133376783168</v>
      </c>
      <c r="N27" s="211">
        <v>7.7271597478083978</v>
      </c>
      <c r="O27" s="211"/>
      <c r="P27" s="211"/>
      <c r="Q27" s="211"/>
      <c r="R27" s="211"/>
      <c r="S27" s="211"/>
      <c r="T27" s="211"/>
      <c r="U27" s="211"/>
      <c r="V27" s="211"/>
      <c r="W27" s="211"/>
      <c r="X27" s="212">
        <v>62.753532079999992</v>
      </c>
      <c r="Y27" s="212">
        <v>57.619792081540695</v>
      </c>
      <c r="Z27" s="212"/>
      <c r="AA27" s="212"/>
      <c r="AB27" s="212"/>
      <c r="AC27" s="212"/>
      <c r="AD27" s="212"/>
      <c r="AE27" s="212"/>
      <c r="AF27" s="212"/>
      <c r="AG27" s="212"/>
      <c r="AH27" s="212"/>
      <c r="AI27" s="213">
        <v>1</v>
      </c>
      <c r="AJ27" s="214" t="s">
        <v>189</v>
      </c>
      <c r="AK27" s="214" t="s">
        <v>35</v>
      </c>
      <c r="AL27" s="214" t="s">
        <v>365</v>
      </c>
      <c r="AM27" s="215">
        <v>1</v>
      </c>
    </row>
    <row r="28" spans="1:39">
      <c r="A28" s="210" t="s">
        <v>132</v>
      </c>
      <c r="B28" s="24">
        <v>1016133</v>
      </c>
      <c r="C28" s="24">
        <v>852243</v>
      </c>
      <c r="D28" s="24"/>
      <c r="E28" s="24"/>
      <c r="F28" s="24"/>
      <c r="G28" s="24"/>
      <c r="H28" s="24"/>
      <c r="I28" s="24"/>
      <c r="J28" s="24"/>
      <c r="K28" s="24"/>
      <c r="L28" s="24"/>
      <c r="M28" s="211">
        <v>11.355942578382948</v>
      </c>
      <c r="N28" s="211">
        <v>6.73831916455803</v>
      </c>
      <c r="O28" s="211"/>
      <c r="P28" s="211"/>
      <c r="Q28" s="211"/>
      <c r="R28" s="211"/>
      <c r="S28" s="211"/>
      <c r="T28" s="211"/>
      <c r="U28" s="211"/>
      <c r="V28" s="211"/>
      <c r="W28" s="211"/>
      <c r="X28" s="212">
        <v>11.539148000000001</v>
      </c>
      <c r="Y28" s="212">
        <v>5.7426853397604294</v>
      </c>
      <c r="Z28" s="212"/>
      <c r="AA28" s="212"/>
      <c r="AB28" s="212"/>
      <c r="AC28" s="212"/>
      <c r="AD28" s="212"/>
      <c r="AE28" s="212"/>
      <c r="AF28" s="212"/>
      <c r="AG28" s="212"/>
      <c r="AH28" s="212"/>
      <c r="AI28" s="213">
        <v>1</v>
      </c>
      <c r="AJ28" s="214" t="s">
        <v>189</v>
      </c>
      <c r="AK28" s="214" t="s">
        <v>36</v>
      </c>
      <c r="AL28" s="214" t="s">
        <v>365</v>
      </c>
      <c r="AM28" s="215">
        <v>1</v>
      </c>
    </row>
    <row r="29" spans="1:39">
      <c r="A29" s="210" t="s">
        <v>133</v>
      </c>
      <c r="B29" s="24">
        <v>515486</v>
      </c>
      <c r="C29" s="24">
        <v>200286</v>
      </c>
      <c r="D29" s="24"/>
      <c r="E29" s="24"/>
      <c r="F29" s="24"/>
      <c r="G29" s="24"/>
      <c r="H29" s="24"/>
      <c r="I29" s="24"/>
      <c r="J29" s="24"/>
      <c r="K29" s="24"/>
      <c r="L29" s="24"/>
      <c r="M29" s="211">
        <v>32.87799862653884</v>
      </c>
      <c r="N29" s="211">
        <v>29.555877684398165</v>
      </c>
      <c r="O29" s="211"/>
      <c r="P29" s="211"/>
      <c r="Q29" s="211"/>
      <c r="R29" s="211"/>
      <c r="S29" s="211"/>
      <c r="T29" s="211"/>
      <c r="U29" s="211"/>
      <c r="V29" s="211"/>
      <c r="W29" s="211"/>
      <c r="X29" s="212">
        <v>16.948148</v>
      </c>
      <c r="Y29" s="212">
        <v>5.9196285178973715</v>
      </c>
      <c r="Z29" s="212"/>
      <c r="AA29" s="212"/>
      <c r="AB29" s="212"/>
      <c r="AC29" s="212"/>
      <c r="AD29" s="212"/>
      <c r="AE29" s="212"/>
      <c r="AF29" s="212"/>
      <c r="AG29" s="212"/>
      <c r="AH29" s="212"/>
      <c r="AI29" s="213">
        <v>1</v>
      </c>
      <c r="AJ29" s="214" t="s">
        <v>189</v>
      </c>
      <c r="AK29" s="214" t="s">
        <v>37</v>
      </c>
      <c r="AL29" s="214" t="s">
        <v>365</v>
      </c>
      <c r="AM29" s="215">
        <v>1</v>
      </c>
    </row>
    <row r="30" spans="1:39">
      <c r="A30" s="210" t="s">
        <v>134</v>
      </c>
      <c r="B30" s="24">
        <v>0</v>
      </c>
      <c r="C30" s="24">
        <v>0</v>
      </c>
      <c r="D30" s="24"/>
      <c r="E30" s="24"/>
      <c r="F30" s="24"/>
      <c r="G30" s="24"/>
      <c r="H30" s="24"/>
      <c r="I30" s="24"/>
      <c r="J30" s="24"/>
      <c r="K30" s="24"/>
      <c r="L30" s="24"/>
      <c r="M30" s="211">
        <v>0</v>
      </c>
      <c r="N30" s="211">
        <v>0</v>
      </c>
      <c r="O30" s="211"/>
      <c r="P30" s="211"/>
      <c r="Q30" s="211"/>
      <c r="R30" s="211"/>
      <c r="S30" s="211"/>
      <c r="T30" s="211"/>
      <c r="U30" s="211"/>
      <c r="V30" s="211"/>
      <c r="W30" s="211"/>
      <c r="X30" s="212">
        <v>0</v>
      </c>
      <c r="Y30" s="212">
        <v>0</v>
      </c>
      <c r="Z30" s="212"/>
      <c r="AA30" s="212"/>
      <c r="AB30" s="212"/>
      <c r="AC30" s="212"/>
      <c r="AD30" s="212"/>
      <c r="AE30" s="212"/>
      <c r="AF30" s="212"/>
      <c r="AG30" s="212"/>
      <c r="AH30" s="212"/>
      <c r="AI30" s="213">
        <v>1</v>
      </c>
      <c r="AJ30" s="214" t="s">
        <v>189</v>
      </c>
      <c r="AK30" s="214"/>
      <c r="AL30" s="214" t="s">
        <v>368</v>
      </c>
      <c r="AM30" s="215">
        <v>1</v>
      </c>
    </row>
    <row r="31" spans="1:39">
      <c r="A31" s="210" t="s">
        <v>135</v>
      </c>
      <c r="B31" s="24">
        <v>55887</v>
      </c>
      <c r="C31" s="24">
        <v>25923</v>
      </c>
      <c r="D31" s="24"/>
      <c r="E31" s="24"/>
      <c r="F31" s="24"/>
      <c r="G31" s="24"/>
      <c r="H31" s="24"/>
      <c r="I31" s="24"/>
      <c r="J31" s="24"/>
      <c r="K31" s="24"/>
      <c r="L31" s="24"/>
      <c r="M31" s="211">
        <v>53.859817130996483</v>
      </c>
      <c r="N31" s="211">
        <v>50.690660803147772</v>
      </c>
      <c r="O31" s="211"/>
      <c r="P31" s="211"/>
      <c r="Q31" s="211"/>
      <c r="R31" s="211"/>
      <c r="S31" s="211"/>
      <c r="T31" s="211"/>
      <c r="U31" s="211"/>
      <c r="V31" s="211"/>
      <c r="W31" s="211"/>
      <c r="X31" s="212">
        <v>3.0100636000000005</v>
      </c>
      <c r="Y31" s="212">
        <v>1.3140539999999998</v>
      </c>
      <c r="Z31" s="212"/>
      <c r="AA31" s="212"/>
      <c r="AB31" s="212"/>
      <c r="AC31" s="212"/>
      <c r="AD31" s="212"/>
      <c r="AE31" s="212"/>
      <c r="AF31" s="212"/>
      <c r="AG31" s="212"/>
      <c r="AH31" s="212"/>
      <c r="AI31" s="213">
        <v>10</v>
      </c>
      <c r="AJ31" s="214" t="s">
        <v>189</v>
      </c>
      <c r="AK31" s="214" t="s">
        <v>42</v>
      </c>
      <c r="AL31" s="214" t="s">
        <v>364</v>
      </c>
      <c r="AM31" s="215">
        <v>10</v>
      </c>
    </row>
    <row r="32" spans="1:39">
      <c r="A32" s="210" t="s">
        <v>136</v>
      </c>
      <c r="B32" s="24">
        <v>13931207</v>
      </c>
      <c r="C32" s="24">
        <v>12549964.000000002</v>
      </c>
      <c r="D32" s="24"/>
      <c r="E32" s="24"/>
      <c r="F32" s="24"/>
      <c r="G32" s="24"/>
      <c r="H32" s="24"/>
      <c r="I32" s="24"/>
      <c r="J32" s="24"/>
      <c r="K32" s="24"/>
      <c r="L32" s="24"/>
      <c r="M32" s="211">
        <v>12.873119482168063</v>
      </c>
      <c r="N32" s="211">
        <v>11.901909081173461</v>
      </c>
      <c r="O32" s="211"/>
      <c r="P32" s="211"/>
      <c r="Q32" s="211"/>
      <c r="R32" s="211"/>
      <c r="S32" s="211"/>
      <c r="T32" s="211"/>
      <c r="U32" s="211"/>
      <c r="V32" s="211"/>
      <c r="W32" s="211"/>
      <c r="X32" s="212">
        <v>179.3380922418161</v>
      </c>
      <c r="Y32" s="212">
        <v>149.36853050000002</v>
      </c>
      <c r="Z32" s="212"/>
      <c r="AA32" s="212"/>
      <c r="AB32" s="212"/>
      <c r="AC32" s="212"/>
      <c r="AD32" s="212"/>
      <c r="AE32" s="212"/>
      <c r="AF32" s="212"/>
      <c r="AG32" s="212"/>
      <c r="AH32" s="212"/>
      <c r="AI32" s="213">
        <v>10</v>
      </c>
      <c r="AJ32" s="214" t="s">
        <v>189</v>
      </c>
      <c r="AK32" s="214" t="s">
        <v>42</v>
      </c>
      <c r="AL32" s="214" t="s">
        <v>364</v>
      </c>
      <c r="AM32" s="215">
        <v>10</v>
      </c>
    </row>
    <row r="33" spans="1:39">
      <c r="A33" s="210" t="s">
        <v>137</v>
      </c>
      <c r="B33" s="24">
        <v>97170</v>
      </c>
      <c r="C33" s="24">
        <v>51018</v>
      </c>
      <c r="D33" s="24"/>
      <c r="E33" s="24"/>
      <c r="F33" s="24"/>
      <c r="G33" s="24"/>
      <c r="H33" s="24"/>
      <c r="I33" s="24"/>
      <c r="J33" s="24"/>
      <c r="K33" s="24"/>
      <c r="L33" s="24"/>
      <c r="M33" s="211">
        <v>62.552567664917163</v>
      </c>
      <c r="N33" s="211">
        <v>59.611529264181257</v>
      </c>
      <c r="O33" s="211"/>
      <c r="P33" s="211"/>
      <c r="Q33" s="211"/>
      <c r="R33" s="211"/>
      <c r="S33" s="211"/>
      <c r="T33" s="211"/>
      <c r="U33" s="211"/>
      <c r="V33" s="211"/>
      <c r="W33" s="211"/>
      <c r="X33" s="212">
        <v>6.0782330000000009</v>
      </c>
      <c r="Y33" s="212">
        <v>3.0412609999999995</v>
      </c>
      <c r="Z33" s="212"/>
      <c r="AA33" s="212"/>
      <c r="AB33" s="212"/>
      <c r="AC33" s="212"/>
      <c r="AD33" s="212"/>
      <c r="AE33" s="212"/>
      <c r="AF33" s="212"/>
      <c r="AG33" s="212"/>
      <c r="AH33" s="212"/>
      <c r="AI33" s="213">
        <v>10</v>
      </c>
      <c r="AJ33" s="214" t="s">
        <v>189</v>
      </c>
      <c r="AK33" s="214" t="s">
        <v>46</v>
      </c>
      <c r="AL33" s="214" t="s">
        <v>364</v>
      </c>
      <c r="AM33" s="215">
        <v>10</v>
      </c>
    </row>
    <row r="34" spans="1:39">
      <c r="A34" s="210" t="s">
        <v>138</v>
      </c>
      <c r="B34" s="24">
        <v>198404</v>
      </c>
      <c r="C34" s="24">
        <v>190735</v>
      </c>
      <c r="D34" s="24"/>
      <c r="E34" s="24"/>
      <c r="F34" s="24"/>
      <c r="G34" s="24"/>
      <c r="H34" s="24"/>
      <c r="I34" s="24"/>
      <c r="J34" s="24"/>
      <c r="K34" s="24"/>
      <c r="L34" s="24"/>
      <c r="M34" s="211">
        <v>44.013044587017021</v>
      </c>
      <c r="N34" s="211">
        <v>41</v>
      </c>
      <c r="O34" s="211"/>
      <c r="P34" s="211"/>
      <c r="Q34" s="211"/>
      <c r="R34" s="211"/>
      <c r="S34" s="211"/>
      <c r="T34" s="211"/>
      <c r="U34" s="211"/>
      <c r="V34" s="211"/>
      <c r="W34" s="211"/>
      <c r="X34" s="212">
        <v>8.7323640982425257</v>
      </c>
      <c r="Y34" s="212">
        <v>7.8201349999999996</v>
      </c>
      <c r="Z34" s="212"/>
      <c r="AA34" s="212"/>
      <c r="AB34" s="212"/>
      <c r="AC34" s="212"/>
      <c r="AD34" s="212"/>
      <c r="AE34" s="212"/>
      <c r="AF34" s="212"/>
      <c r="AG34" s="212"/>
      <c r="AH34" s="212"/>
      <c r="AI34" s="213">
        <v>10</v>
      </c>
      <c r="AJ34" s="214" t="s">
        <v>189</v>
      </c>
      <c r="AK34" s="214" t="s">
        <v>35</v>
      </c>
      <c r="AL34" s="214" t="s">
        <v>365</v>
      </c>
      <c r="AM34" s="215">
        <v>10</v>
      </c>
    </row>
    <row r="35" spans="1:39">
      <c r="A35" s="210" t="s">
        <v>139</v>
      </c>
      <c r="B35" s="24">
        <v>6888855</v>
      </c>
      <c r="C35" s="24">
        <v>5290672</v>
      </c>
      <c r="D35" s="24"/>
      <c r="E35" s="24"/>
      <c r="F35" s="24"/>
      <c r="G35" s="24"/>
      <c r="H35" s="24"/>
      <c r="I35" s="24"/>
      <c r="J35" s="24"/>
      <c r="K35" s="24"/>
      <c r="L35" s="24"/>
      <c r="M35" s="211">
        <v>24.174517052756187</v>
      </c>
      <c r="N35" s="211">
        <v>21.627202905666547</v>
      </c>
      <c r="O35" s="211"/>
      <c r="P35" s="211"/>
      <c r="Q35" s="211"/>
      <c r="R35" s="211"/>
      <c r="S35" s="211"/>
      <c r="T35" s="211"/>
      <c r="U35" s="211"/>
      <c r="V35" s="211"/>
      <c r="W35" s="211"/>
      <c r="X35" s="212">
        <v>166.5347426714647</v>
      </c>
      <c r="Y35" s="212">
        <v>114.42243685132864</v>
      </c>
      <c r="Z35" s="212"/>
      <c r="AA35" s="212"/>
      <c r="AB35" s="212"/>
      <c r="AC35" s="212"/>
      <c r="AD35" s="212"/>
      <c r="AE35" s="212"/>
      <c r="AF35" s="212"/>
      <c r="AG35" s="212"/>
      <c r="AH35" s="212"/>
      <c r="AI35" s="213">
        <v>10</v>
      </c>
      <c r="AJ35" s="214" t="s">
        <v>189</v>
      </c>
      <c r="AK35" s="214" t="s">
        <v>35</v>
      </c>
      <c r="AL35" s="214" t="s">
        <v>365</v>
      </c>
      <c r="AM35" s="215">
        <v>10</v>
      </c>
    </row>
    <row r="36" spans="1:39">
      <c r="A36" s="210" t="s">
        <v>140</v>
      </c>
      <c r="B36" s="24">
        <v>156269</v>
      </c>
      <c r="C36" s="24">
        <v>65850</v>
      </c>
      <c r="D36" s="24"/>
      <c r="E36" s="24"/>
      <c r="F36" s="24"/>
      <c r="G36" s="24"/>
      <c r="H36" s="24"/>
      <c r="I36" s="24"/>
      <c r="J36" s="24"/>
      <c r="K36" s="24"/>
      <c r="L36" s="24"/>
      <c r="M36" s="211">
        <v>119.6669017796072</v>
      </c>
      <c r="N36" s="211">
        <v>119.50068790484173</v>
      </c>
      <c r="O36" s="211"/>
      <c r="P36" s="211"/>
      <c r="Q36" s="211"/>
      <c r="R36" s="211"/>
      <c r="S36" s="211"/>
      <c r="T36" s="211"/>
      <c r="U36" s="211"/>
      <c r="V36" s="211"/>
      <c r="W36" s="211"/>
      <c r="X36" s="212">
        <v>18.700227074197439</v>
      </c>
      <c r="Y36" s="212">
        <v>7.8691202985338284</v>
      </c>
      <c r="Z36" s="212"/>
      <c r="AA36" s="212"/>
      <c r="AB36" s="212"/>
      <c r="AC36" s="212"/>
      <c r="AD36" s="212"/>
      <c r="AE36" s="212"/>
      <c r="AF36" s="212"/>
      <c r="AG36" s="212"/>
      <c r="AH36" s="212"/>
      <c r="AI36" s="213">
        <v>10</v>
      </c>
      <c r="AJ36" s="214" t="s">
        <v>189</v>
      </c>
      <c r="AK36" s="214" t="s">
        <v>36</v>
      </c>
      <c r="AL36" s="214" t="s">
        <v>365</v>
      </c>
      <c r="AM36" s="215">
        <v>10</v>
      </c>
    </row>
    <row r="37" spans="1:39">
      <c r="A37" s="210" t="s">
        <v>141</v>
      </c>
      <c r="B37" s="24">
        <v>541851.6</v>
      </c>
      <c r="C37" s="24">
        <v>323668</v>
      </c>
      <c r="D37" s="24"/>
      <c r="E37" s="24"/>
      <c r="F37" s="24"/>
      <c r="G37" s="24"/>
      <c r="H37" s="24"/>
      <c r="I37" s="24"/>
      <c r="J37" s="24"/>
      <c r="K37" s="24"/>
      <c r="L37" s="24"/>
      <c r="M37" s="211">
        <v>99.963714368632438</v>
      </c>
      <c r="N37" s="211">
        <v>66.016798139647349</v>
      </c>
      <c r="O37" s="211"/>
      <c r="P37" s="211"/>
      <c r="Q37" s="211"/>
      <c r="R37" s="211"/>
      <c r="S37" s="211"/>
      <c r="T37" s="211"/>
      <c r="U37" s="211"/>
      <c r="V37" s="211"/>
      <c r="W37" s="211"/>
      <c r="X37" s="212">
        <v>54.165498572586479</v>
      </c>
      <c r="Y37" s="212">
        <v>21.367525020263379</v>
      </c>
      <c r="Z37" s="212"/>
      <c r="AA37" s="212"/>
      <c r="AB37" s="212"/>
      <c r="AC37" s="212"/>
      <c r="AD37" s="212"/>
      <c r="AE37" s="212"/>
      <c r="AF37" s="212"/>
      <c r="AG37" s="212"/>
      <c r="AH37" s="212"/>
      <c r="AI37" s="213">
        <v>10</v>
      </c>
      <c r="AJ37" s="214" t="s">
        <v>189</v>
      </c>
      <c r="AK37" s="214" t="s">
        <v>36</v>
      </c>
      <c r="AL37" s="214" t="s">
        <v>365</v>
      </c>
      <c r="AM37" s="215">
        <v>10</v>
      </c>
    </row>
    <row r="38" spans="1:39">
      <c r="A38" s="210" t="s">
        <v>142</v>
      </c>
      <c r="B38" s="24">
        <v>9982</v>
      </c>
      <c r="C38" s="24">
        <v>2890</v>
      </c>
      <c r="D38" s="24"/>
      <c r="E38" s="24"/>
      <c r="F38" s="24"/>
      <c r="G38" s="24"/>
      <c r="H38" s="24"/>
      <c r="I38" s="24"/>
      <c r="J38" s="24"/>
      <c r="K38" s="24"/>
      <c r="L38" s="24"/>
      <c r="M38" s="211">
        <v>298.53432873031477</v>
      </c>
      <c r="N38" s="211">
        <v>339.79189270089455</v>
      </c>
      <c r="O38" s="211"/>
      <c r="P38" s="211"/>
      <c r="Q38" s="211"/>
      <c r="R38" s="211"/>
      <c r="S38" s="211"/>
      <c r="T38" s="211"/>
      <c r="U38" s="211"/>
      <c r="V38" s="211"/>
      <c r="W38" s="211"/>
      <c r="X38" s="212">
        <v>2.9799696693860023</v>
      </c>
      <c r="Y38" s="212">
        <v>0.98199856990558521</v>
      </c>
      <c r="Z38" s="212"/>
      <c r="AA38" s="212"/>
      <c r="AB38" s="212"/>
      <c r="AC38" s="212"/>
      <c r="AD38" s="212"/>
      <c r="AE38" s="212"/>
      <c r="AF38" s="212"/>
      <c r="AG38" s="212"/>
      <c r="AH38" s="212"/>
      <c r="AI38" s="213">
        <v>10</v>
      </c>
      <c r="AJ38" s="214" t="s">
        <v>189</v>
      </c>
      <c r="AK38" s="214" t="s">
        <v>37</v>
      </c>
      <c r="AL38" s="214" t="s">
        <v>365</v>
      </c>
      <c r="AM38" s="215">
        <v>10</v>
      </c>
    </row>
    <row r="39" spans="1:39">
      <c r="A39" s="210" t="s">
        <v>143</v>
      </c>
      <c r="B39" s="24">
        <v>137379.5</v>
      </c>
      <c r="C39" s="24">
        <v>114319</v>
      </c>
      <c r="D39" s="24"/>
      <c r="E39" s="24"/>
      <c r="F39" s="24"/>
      <c r="G39" s="24"/>
      <c r="H39" s="24"/>
      <c r="I39" s="24"/>
      <c r="J39" s="24"/>
      <c r="K39" s="24"/>
      <c r="L39" s="24"/>
      <c r="M39" s="211">
        <v>232.06261204152722</v>
      </c>
      <c r="N39" s="211">
        <v>209.99253352557963</v>
      </c>
      <c r="O39" s="211"/>
      <c r="P39" s="211"/>
      <c r="Q39" s="211"/>
      <c r="R39" s="211"/>
      <c r="S39" s="211"/>
      <c r="T39" s="211"/>
      <c r="U39" s="211"/>
      <c r="V39" s="211"/>
      <c r="W39" s="211"/>
      <c r="X39" s="212">
        <v>31.88064561095899</v>
      </c>
      <c r="Y39" s="212">
        <v>24.00613644011074</v>
      </c>
      <c r="Z39" s="212"/>
      <c r="AA39" s="212"/>
      <c r="AB39" s="212"/>
      <c r="AC39" s="212"/>
      <c r="AD39" s="212"/>
      <c r="AE39" s="212"/>
      <c r="AF39" s="212"/>
      <c r="AG39" s="212"/>
      <c r="AH39" s="212"/>
      <c r="AI39" s="213">
        <v>10</v>
      </c>
      <c r="AJ39" s="214" t="s">
        <v>189</v>
      </c>
      <c r="AK39" s="214" t="s">
        <v>37</v>
      </c>
      <c r="AL39" s="214" t="s">
        <v>365</v>
      </c>
      <c r="AM39" s="215">
        <v>10</v>
      </c>
    </row>
    <row r="40" spans="1:39">
      <c r="A40" s="210" t="s">
        <v>144</v>
      </c>
      <c r="B40" s="24">
        <v>3500</v>
      </c>
      <c r="C40" s="24">
        <v>5000</v>
      </c>
      <c r="D40" s="24"/>
      <c r="E40" s="24"/>
      <c r="F40" s="24"/>
      <c r="G40" s="24"/>
      <c r="H40" s="24"/>
      <c r="I40" s="24"/>
      <c r="J40" s="24"/>
      <c r="K40" s="24"/>
      <c r="L40" s="24"/>
      <c r="M40" s="211">
        <v>114.28571428571429</v>
      </c>
      <c r="N40" s="211">
        <v>120</v>
      </c>
      <c r="O40" s="211"/>
      <c r="P40" s="211"/>
      <c r="Q40" s="211"/>
      <c r="R40" s="211"/>
      <c r="S40" s="211"/>
      <c r="T40" s="211"/>
      <c r="U40" s="211"/>
      <c r="V40" s="211"/>
      <c r="W40" s="211"/>
      <c r="X40" s="212">
        <v>0.4</v>
      </c>
      <c r="Y40" s="212">
        <v>0.6</v>
      </c>
      <c r="Z40" s="212"/>
      <c r="AA40" s="212"/>
      <c r="AB40" s="212"/>
      <c r="AC40" s="212"/>
      <c r="AD40" s="212"/>
      <c r="AE40" s="212"/>
      <c r="AF40" s="212"/>
      <c r="AG40" s="212"/>
      <c r="AH40" s="212"/>
      <c r="AI40" s="213">
        <v>10</v>
      </c>
      <c r="AJ40" s="214" t="s">
        <v>189</v>
      </c>
      <c r="AK40" s="214"/>
      <c r="AL40" s="214" t="s">
        <v>368</v>
      </c>
      <c r="AM40" s="215">
        <v>10</v>
      </c>
    </row>
    <row r="41" spans="1:39">
      <c r="A41" s="210" t="s">
        <v>145</v>
      </c>
      <c r="B41" s="24">
        <v>318978</v>
      </c>
      <c r="C41" s="24">
        <v>662127</v>
      </c>
      <c r="D41" s="24"/>
      <c r="E41" s="24"/>
      <c r="F41" s="24"/>
      <c r="G41" s="24"/>
      <c r="H41" s="24"/>
      <c r="I41" s="24"/>
      <c r="J41" s="24"/>
      <c r="K41" s="24"/>
      <c r="L41" s="24"/>
      <c r="M41" s="211">
        <v>87.296721341283785</v>
      </c>
      <c r="N41" s="211">
        <v>64.310689641111139</v>
      </c>
      <c r="O41" s="211"/>
      <c r="P41" s="211"/>
      <c r="Q41" s="211"/>
      <c r="R41" s="211"/>
      <c r="S41" s="211"/>
      <c r="T41" s="211"/>
      <c r="U41" s="211"/>
      <c r="V41" s="211"/>
      <c r="W41" s="211"/>
      <c r="X41" s="212">
        <v>27.845733580000022</v>
      </c>
      <c r="Y41" s="212">
        <v>42.58184399999999</v>
      </c>
      <c r="Z41" s="212"/>
      <c r="AA41" s="212"/>
      <c r="AB41" s="212"/>
      <c r="AC41" s="212"/>
      <c r="AD41" s="212"/>
      <c r="AE41" s="212"/>
      <c r="AF41" s="212"/>
      <c r="AG41" s="212"/>
      <c r="AH41" s="212"/>
      <c r="AI41" s="213">
        <v>25</v>
      </c>
      <c r="AJ41" s="214" t="s">
        <v>189</v>
      </c>
      <c r="AK41" s="214" t="s">
        <v>42</v>
      </c>
      <c r="AL41" s="214" t="s">
        <v>364</v>
      </c>
      <c r="AM41" s="215">
        <v>25</v>
      </c>
    </row>
    <row r="42" spans="1:39">
      <c r="A42" s="210" t="s">
        <v>146</v>
      </c>
      <c r="B42" s="24">
        <v>56709</v>
      </c>
      <c r="C42" s="24">
        <v>66057</v>
      </c>
      <c r="D42" s="24"/>
      <c r="E42" s="24"/>
      <c r="F42" s="24"/>
      <c r="G42" s="24"/>
      <c r="H42" s="24"/>
      <c r="I42" s="24"/>
      <c r="J42" s="24"/>
      <c r="K42" s="24"/>
      <c r="L42" s="24"/>
      <c r="M42" s="211">
        <v>194.62477807755377</v>
      </c>
      <c r="N42" s="211">
        <v>117.28240761766357</v>
      </c>
      <c r="O42" s="211"/>
      <c r="P42" s="211"/>
      <c r="Q42" s="211"/>
      <c r="R42" s="211"/>
      <c r="S42" s="211"/>
      <c r="T42" s="211"/>
      <c r="U42" s="211"/>
      <c r="V42" s="211"/>
      <c r="W42" s="211"/>
      <c r="X42" s="212">
        <v>11.036976539999998</v>
      </c>
      <c r="Y42" s="212">
        <v>7.7473240000000017</v>
      </c>
      <c r="Z42" s="212"/>
      <c r="AA42" s="212"/>
      <c r="AB42" s="212"/>
      <c r="AC42" s="212"/>
      <c r="AD42" s="212"/>
      <c r="AE42" s="212"/>
      <c r="AF42" s="212"/>
      <c r="AG42" s="212"/>
      <c r="AH42" s="212"/>
      <c r="AI42" s="213">
        <v>25</v>
      </c>
      <c r="AJ42" s="214" t="s">
        <v>189</v>
      </c>
      <c r="AK42" s="214" t="s">
        <v>35</v>
      </c>
      <c r="AL42" s="214" t="s">
        <v>365</v>
      </c>
      <c r="AM42" s="215">
        <v>25</v>
      </c>
    </row>
    <row r="43" spans="1:39">
      <c r="A43" s="210" t="s">
        <v>147</v>
      </c>
      <c r="B43" s="24">
        <v>0</v>
      </c>
      <c r="C43" s="24">
        <v>0</v>
      </c>
      <c r="D43" s="24"/>
      <c r="E43" s="24"/>
      <c r="F43" s="24"/>
      <c r="G43" s="24"/>
      <c r="H43" s="24"/>
      <c r="I43" s="24"/>
      <c r="J43" s="24"/>
      <c r="K43" s="24"/>
      <c r="L43" s="24"/>
      <c r="M43" s="211">
        <v>0</v>
      </c>
      <c r="N43" s="211">
        <v>0</v>
      </c>
      <c r="O43" s="211"/>
      <c r="P43" s="211"/>
      <c r="Q43" s="211"/>
      <c r="R43" s="211"/>
      <c r="S43" s="211"/>
      <c r="T43" s="211"/>
      <c r="U43" s="211"/>
      <c r="V43" s="211"/>
      <c r="W43" s="211"/>
      <c r="X43" s="212">
        <v>0</v>
      </c>
      <c r="Y43" s="212">
        <v>0</v>
      </c>
      <c r="Z43" s="212"/>
      <c r="AA43" s="212"/>
      <c r="AB43" s="212"/>
      <c r="AC43" s="212"/>
      <c r="AD43" s="212"/>
      <c r="AE43" s="212"/>
      <c r="AF43" s="212"/>
      <c r="AG43" s="212"/>
      <c r="AH43" s="212"/>
      <c r="AI43" s="213">
        <v>25</v>
      </c>
      <c r="AJ43" s="214" t="s">
        <v>189</v>
      </c>
      <c r="AK43" s="214" t="s">
        <v>36</v>
      </c>
      <c r="AL43" s="214" t="s">
        <v>365</v>
      </c>
      <c r="AM43" s="215">
        <v>25</v>
      </c>
    </row>
    <row r="44" spans="1:39">
      <c r="A44" s="210" t="s">
        <v>0</v>
      </c>
      <c r="B44" s="24">
        <v>890416.75255000009</v>
      </c>
      <c r="C44" s="24">
        <v>658732.99999999988</v>
      </c>
      <c r="D44" s="24"/>
      <c r="E44" s="24"/>
      <c r="F44" s="24"/>
      <c r="G44" s="24"/>
      <c r="H44" s="24"/>
      <c r="I44" s="24"/>
      <c r="J44" s="24"/>
      <c r="K44" s="24"/>
      <c r="L44" s="24"/>
      <c r="M44" s="211">
        <v>58.660264540622045</v>
      </c>
      <c r="N44" s="211">
        <v>46.122113533534389</v>
      </c>
      <c r="O44" s="211"/>
      <c r="P44" s="211"/>
      <c r="Q44" s="211"/>
      <c r="R44" s="211"/>
      <c r="S44" s="211"/>
      <c r="T44" s="211"/>
      <c r="U44" s="211"/>
      <c r="V44" s="211"/>
      <c r="W44" s="211"/>
      <c r="X44" s="212">
        <v>52.232082255984608</v>
      </c>
      <c r="Y44" s="212">
        <v>30.382158214285703</v>
      </c>
      <c r="Z44" s="212"/>
      <c r="AA44" s="212"/>
      <c r="AB44" s="212"/>
      <c r="AC44" s="212"/>
      <c r="AD44" s="212"/>
      <c r="AE44" s="212"/>
      <c r="AF44" s="212"/>
      <c r="AG44" s="212"/>
      <c r="AH44" s="212"/>
      <c r="AI44" s="213">
        <v>40</v>
      </c>
      <c r="AJ44" s="214" t="s">
        <v>189</v>
      </c>
      <c r="AK44" s="214" t="s">
        <v>53</v>
      </c>
      <c r="AL44" s="214" t="s">
        <v>364</v>
      </c>
      <c r="AM44" s="215">
        <v>10</v>
      </c>
    </row>
    <row r="45" spans="1:39">
      <c r="A45" s="210" t="s">
        <v>148</v>
      </c>
      <c r="B45" s="24">
        <v>594327</v>
      </c>
      <c r="C45" s="24">
        <v>460602</v>
      </c>
      <c r="D45" s="24"/>
      <c r="E45" s="24"/>
      <c r="F45" s="24"/>
      <c r="G45" s="24"/>
      <c r="H45" s="24"/>
      <c r="I45" s="24"/>
      <c r="J45" s="24"/>
      <c r="K45" s="24"/>
      <c r="L45" s="24"/>
      <c r="M45" s="211">
        <v>227</v>
      </c>
      <c r="N45" s="211">
        <v>215</v>
      </c>
      <c r="O45" s="211"/>
      <c r="P45" s="211"/>
      <c r="Q45" s="211"/>
      <c r="R45" s="211"/>
      <c r="S45" s="211"/>
      <c r="T45" s="211"/>
      <c r="U45" s="211"/>
      <c r="V45" s="211"/>
      <c r="W45" s="211"/>
      <c r="X45" s="212">
        <v>134.912229</v>
      </c>
      <c r="Y45" s="212">
        <v>99.029430000000005</v>
      </c>
      <c r="Z45" s="212"/>
      <c r="AA45" s="212"/>
      <c r="AB45" s="212"/>
      <c r="AC45" s="212"/>
      <c r="AD45" s="212"/>
      <c r="AE45" s="212"/>
      <c r="AF45" s="212"/>
      <c r="AG45" s="212"/>
      <c r="AH45" s="212"/>
      <c r="AI45" s="213">
        <v>40</v>
      </c>
      <c r="AJ45" s="214" t="s">
        <v>189</v>
      </c>
      <c r="AK45" s="214" t="s">
        <v>53</v>
      </c>
      <c r="AL45" s="214" t="s">
        <v>364</v>
      </c>
      <c r="AM45" s="215">
        <v>10</v>
      </c>
    </row>
    <row r="46" spans="1:39">
      <c r="A46" s="210" t="s">
        <v>1</v>
      </c>
      <c r="B46" s="24">
        <v>491066.99999999994</v>
      </c>
      <c r="C46" s="24">
        <v>293614</v>
      </c>
      <c r="D46" s="24"/>
      <c r="E46" s="24"/>
      <c r="F46" s="24"/>
      <c r="G46" s="24"/>
      <c r="H46" s="24"/>
      <c r="I46" s="24"/>
      <c r="J46" s="24"/>
      <c r="K46" s="24"/>
      <c r="L46" s="24"/>
      <c r="M46" s="211">
        <v>63.850920529241115</v>
      </c>
      <c r="N46" s="211">
        <v>62.046561131281194</v>
      </c>
      <c r="O46" s="211"/>
      <c r="P46" s="211"/>
      <c r="Q46" s="211"/>
      <c r="R46" s="211"/>
      <c r="S46" s="211"/>
      <c r="T46" s="211"/>
      <c r="U46" s="211"/>
      <c r="V46" s="211"/>
      <c r="W46" s="211"/>
      <c r="X46" s="212">
        <v>31.355079991532843</v>
      </c>
      <c r="Y46" s="212">
        <v>18.217738999999995</v>
      </c>
      <c r="Z46" s="212"/>
      <c r="AA46" s="212"/>
      <c r="AB46" s="212"/>
      <c r="AC46" s="212"/>
      <c r="AD46" s="212"/>
      <c r="AE46" s="212"/>
      <c r="AF46" s="212"/>
      <c r="AG46" s="212"/>
      <c r="AH46" s="212"/>
      <c r="AI46" s="213">
        <v>40</v>
      </c>
      <c r="AJ46" s="214" t="s">
        <v>189</v>
      </c>
      <c r="AK46" s="214" t="s">
        <v>42</v>
      </c>
      <c r="AL46" s="214" t="s">
        <v>364</v>
      </c>
      <c r="AM46" s="215">
        <v>10</v>
      </c>
    </row>
    <row r="47" spans="1:39">
      <c r="A47" s="210" t="s">
        <v>149</v>
      </c>
      <c r="B47" s="24">
        <v>502708</v>
      </c>
      <c r="C47" s="24">
        <v>496500</v>
      </c>
      <c r="D47" s="24"/>
      <c r="E47" s="24"/>
      <c r="F47" s="24"/>
      <c r="G47" s="24"/>
      <c r="H47" s="24"/>
      <c r="I47" s="24"/>
      <c r="J47" s="24"/>
      <c r="K47" s="24"/>
      <c r="L47" s="24"/>
      <c r="M47" s="211">
        <v>251.75081757202989</v>
      </c>
      <c r="N47" s="211">
        <v>229.09940986908356</v>
      </c>
      <c r="O47" s="211"/>
      <c r="P47" s="211"/>
      <c r="Q47" s="211"/>
      <c r="R47" s="211"/>
      <c r="S47" s="211"/>
      <c r="T47" s="211"/>
      <c r="U47" s="211"/>
      <c r="V47" s="211"/>
      <c r="W47" s="211"/>
      <c r="X47" s="212">
        <v>126.55714999999999</v>
      </c>
      <c r="Y47" s="212">
        <v>113.74785699999998</v>
      </c>
      <c r="Z47" s="212"/>
      <c r="AA47" s="212"/>
      <c r="AB47" s="212"/>
      <c r="AC47" s="212"/>
      <c r="AD47" s="212"/>
      <c r="AE47" s="212"/>
      <c r="AF47" s="212"/>
      <c r="AG47" s="212"/>
      <c r="AH47" s="212"/>
      <c r="AI47" s="213">
        <v>40</v>
      </c>
      <c r="AJ47" s="214" t="s">
        <v>189</v>
      </c>
      <c r="AK47" s="214" t="s">
        <v>31</v>
      </c>
      <c r="AL47" s="214" t="s">
        <v>365</v>
      </c>
      <c r="AM47" s="215">
        <v>10</v>
      </c>
    </row>
    <row r="48" spans="1:39">
      <c r="A48" s="210" t="s">
        <v>150</v>
      </c>
      <c r="B48" s="24">
        <v>0</v>
      </c>
      <c r="C48" s="24">
        <v>0</v>
      </c>
      <c r="D48" s="24"/>
      <c r="E48" s="24"/>
      <c r="F48" s="24"/>
      <c r="G48" s="24"/>
      <c r="H48" s="24"/>
      <c r="I48" s="24"/>
      <c r="J48" s="24"/>
      <c r="K48" s="24"/>
      <c r="L48" s="24"/>
      <c r="M48" s="211">
        <v>0</v>
      </c>
      <c r="N48" s="211">
        <v>0</v>
      </c>
      <c r="O48" s="211"/>
      <c r="P48" s="211"/>
      <c r="Q48" s="211"/>
      <c r="R48" s="211"/>
      <c r="S48" s="211"/>
      <c r="T48" s="211"/>
      <c r="U48" s="211"/>
      <c r="V48" s="211"/>
      <c r="W48" s="211"/>
      <c r="X48" s="212">
        <v>0</v>
      </c>
      <c r="Y48" s="212">
        <v>0</v>
      </c>
      <c r="Z48" s="212"/>
      <c r="AA48" s="212"/>
      <c r="AB48" s="212"/>
      <c r="AC48" s="212"/>
      <c r="AD48" s="212"/>
      <c r="AE48" s="212"/>
      <c r="AF48" s="212"/>
      <c r="AG48" s="212"/>
      <c r="AH48" s="212"/>
      <c r="AI48" s="213">
        <v>40</v>
      </c>
      <c r="AJ48" s="214" t="s">
        <v>189</v>
      </c>
      <c r="AK48" s="214" t="s">
        <v>57</v>
      </c>
      <c r="AL48" s="214" t="s">
        <v>365</v>
      </c>
      <c r="AM48" s="215">
        <v>10</v>
      </c>
    </row>
    <row r="49" spans="1:39">
      <c r="A49" s="210" t="s">
        <v>2</v>
      </c>
      <c r="B49" s="24">
        <v>271820.99999999994</v>
      </c>
      <c r="C49" s="24">
        <v>430790</v>
      </c>
      <c r="D49" s="24"/>
      <c r="E49" s="24"/>
      <c r="F49" s="24"/>
      <c r="G49" s="24"/>
      <c r="H49" s="24"/>
      <c r="I49" s="24"/>
      <c r="J49" s="24"/>
      <c r="K49" s="24"/>
      <c r="L49" s="24"/>
      <c r="M49" s="211">
        <v>303.68617678545809</v>
      </c>
      <c r="N49" s="211">
        <v>253.43147678888388</v>
      </c>
      <c r="O49" s="211"/>
      <c r="P49" s="211"/>
      <c r="Q49" s="211"/>
      <c r="R49" s="211"/>
      <c r="S49" s="211"/>
      <c r="T49" s="211"/>
      <c r="U49" s="211"/>
      <c r="V49" s="211"/>
      <c r="W49" s="211"/>
      <c r="X49" s="212">
        <v>82.548280259999984</v>
      </c>
      <c r="Y49" s="212">
        <v>109.17574588588329</v>
      </c>
      <c r="Z49" s="212"/>
      <c r="AA49" s="212"/>
      <c r="AB49" s="212"/>
      <c r="AC49" s="212"/>
      <c r="AD49" s="212"/>
      <c r="AE49" s="212"/>
      <c r="AF49" s="212"/>
      <c r="AG49" s="212"/>
      <c r="AH49" s="212"/>
      <c r="AI49" s="213">
        <v>40</v>
      </c>
      <c r="AJ49" s="214" t="s">
        <v>189</v>
      </c>
      <c r="AK49" s="214" t="s">
        <v>57</v>
      </c>
      <c r="AL49" s="214" t="s">
        <v>365</v>
      </c>
      <c r="AM49" s="215">
        <v>10</v>
      </c>
    </row>
    <row r="50" spans="1:39">
      <c r="A50" s="210" t="s">
        <v>151</v>
      </c>
      <c r="B50" s="24">
        <v>0</v>
      </c>
      <c r="C50" s="24">
        <v>0</v>
      </c>
      <c r="D50" s="24"/>
      <c r="E50" s="24"/>
      <c r="F50" s="24"/>
      <c r="G50" s="24"/>
      <c r="H50" s="24"/>
      <c r="I50" s="24"/>
      <c r="J50" s="24"/>
      <c r="K50" s="24"/>
      <c r="L50" s="24"/>
      <c r="M50" s="211">
        <v>0</v>
      </c>
      <c r="N50" s="211">
        <v>0</v>
      </c>
      <c r="O50" s="211"/>
      <c r="P50" s="211"/>
      <c r="Q50" s="211"/>
      <c r="R50" s="211"/>
      <c r="S50" s="211"/>
      <c r="T50" s="211"/>
      <c r="U50" s="211"/>
      <c r="V50" s="211"/>
      <c r="W50" s="211"/>
      <c r="X50" s="212">
        <v>0</v>
      </c>
      <c r="Y50" s="212">
        <v>0</v>
      </c>
      <c r="Z50" s="212"/>
      <c r="AA50" s="212"/>
      <c r="AB50" s="212"/>
      <c r="AC50" s="212"/>
      <c r="AD50" s="212"/>
      <c r="AE50" s="212"/>
      <c r="AF50" s="212"/>
      <c r="AG50" s="212"/>
      <c r="AH50" s="212"/>
      <c r="AI50" s="213">
        <v>40</v>
      </c>
      <c r="AJ50" s="214" t="s">
        <v>189</v>
      </c>
      <c r="AK50" s="214" t="s">
        <v>35</v>
      </c>
      <c r="AL50" s="214" t="s">
        <v>365</v>
      </c>
      <c r="AM50" s="215">
        <v>10</v>
      </c>
    </row>
    <row r="51" spans="1:39">
      <c r="A51" s="210" t="s">
        <v>152</v>
      </c>
      <c r="B51" s="24">
        <v>269337</v>
      </c>
      <c r="C51" s="24">
        <v>345066</v>
      </c>
      <c r="D51" s="24"/>
      <c r="E51" s="24"/>
      <c r="F51" s="24"/>
      <c r="G51" s="24"/>
      <c r="H51" s="24"/>
      <c r="I51" s="24"/>
      <c r="J51" s="24"/>
      <c r="K51" s="24"/>
      <c r="L51" s="24"/>
      <c r="M51" s="211">
        <v>361.77095787062291</v>
      </c>
      <c r="N51" s="211">
        <v>248.30643495824251</v>
      </c>
      <c r="O51" s="211"/>
      <c r="P51" s="211"/>
      <c r="Q51" s="211"/>
      <c r="R51" s="211"/>
      <c r="S51" s="211"/>
      <c r="T51" s="211"/>
      <c r="U51" s="211"/>
      <c r="V51" s="211"/>
      <c r="W51" s="211"/>
      <c r="X51" s="212">
        <v>97.438304479999957</v>
      </c>
      <c r="Y51" s="212">
        <v>85.682108285300913</v>
      </c>
      <c r="Z51" s="212"/>
      <c r="AA51" s="212"/>
      <c r="AB51" s="212"/>
      <c r="AC51" s="212"/>
      <c r="AD51" s="212"/>
      <c r="AE51" s="212"/>
      <c r="AF51" s="212"/>
      <c r="AG51" s="212"/>
      <c r="AH51" s="212"/>
      <c r="AI51" s="213">
        <v>40</v>
      </c>
      <c r="AJ51" s="214" t="s">
        <v>189</v>
      </c>
      <c r="AK51" s="214" t="s">
        <v>35</v>
      </c>
      <c r="AL51" s="214" t="s">
        <v>365</v>
      </c>
      <c r="AM51" s="215">
        <v>10</v>
      </c>
    </row>
    <row r="52" spans="1:39">
      <c r="A52" s="210" t="s">
        <v>153</v>
      </c>
      <c r="B52" s="24">
        <v>8224</v>
      </c>
      <c r="C52" s="24">
        <v>4475</v>
      </c>
      <c r="D52" s="24"/>
      <c r="E52" s="24"/>
      <c r="F52" s="24"/>
      <c r="G52" s="24"/>
      <c r="H52" s="24"/>
      <c r="I52" s="24"/>
      <c r="J52" s="24"/>
      <c r="K52" s="24"/>
      <c r="L52" s="24"/>
      <c r="M52" s="211">
        <v>1255.0508268482483</v>
      </c>
      <c r="N52" s="211">
        <v>894.2956424581015</v>
      </c>
      <c r="O52" s="211"/>
      <c r="P52" s="211"/>
      <c r="Q52" s="211"/>
      <c r="R52" s="211"/>
      <c r="S52" s="211"/>
      <c r="T52" s="211"/>
      <c r="U52" s="211"/>
      <c r="V52" s="211"/>
      <c r="W52" s="211"/>
      <c r="X52" s="212">
        <v>10.321537999999995</v>
      </c>
      <c r="Y52" s="212">
        <v>4.001973000000004</v>
      </c>
      <c r="Z52" s="212"/>
      <c r="AA52" s="212"/>
      <c r="AB52" s="212"/>
      <c r="AC52" s="212"/>
      <c r="AD52" s="212"/>
      <c r="AE52" s="212"/>
      <c r="AF52" s="212"/>
      <c r="AG52" s="212"/>
      <c r="AH52" s="212"/>
      <c r="AI52" s="213">
        <v>40</v>
      </c>
      <c r="AJ52" s="214" t="s">
        <v>189</v>
      </c>
      <c r="AK52" s="214" t="s">
        <v>36</v>
      </c>
      <c r="AL52" s="214" t="s">
        <v>365</v>
      </c>
      <c r="AM52" s="215">
        <v>10</v>
      </c>
    </row>
    <row r="53" spans="1:39">
      <c r="A53" s="210" t="s">
        <v>154</v>
      </c>
      <c r="B53" s="24">
        <v>0</v>
      </c>
      <c r="C53" s="24">
        <v>0</v>
      </c>
      <c r="D53" s="24"/>
      <c r="E53" s="24"/>
      <c r="F53" s="24"/>
      <c r="G53" s="24"/>
      <c r="H53" s="24"/>
      <c r="I53" s="24"/>
      <c r="J53" s="24"/>
      <c r="K53" s="24"/>
      <c r="L53" s="24"/>
      <c r="M53" s="211">
        <v>0</v>
      </c>
      <c r="N53" s="211">
        <v>0</v>
      </c>
      <c r="O53" s="211"/>
      <c r="P53" s="211"/>
      <c r="Q53" s="211"/>
      <c r="R53" s="211"/>
      <c r="S53" s="211"/>
      <c r="T53" s="211"/>
      <c r="U53" s="211"/>
      <c r="V53" s="211"/>
      <c r="W53" s="211"/>
      <c r="X53" s="212">
        <v>0</v>
      </c>
      <c r="Y53" s="212">
        <v>0</v>
      </c>
      <c r="Z53" s="212"/>
      <c r="AA53" s="212"/>
      <c r="AB53" s="212"/>
      <c r="AC53" s="212"/>
      <c r="AD53" s="212"/>
      <c r="AE53" s="212"/>
      <c r="AF53" s="212"/>
      <c r="AG53" s="212"/>
      <c r="AH53" s="212"/>
      <c r="AI53" s="213">
        <v>50</v>
      </c>
      <c r="AJ53" s="214" t="s">
        <v>189</v>
      </c>
      <c r="AK53" s="214" t="s">
        <v>53</v>
      </c>
      <c r="AL53" s="214" t="s">
        <v>364</v>
      </c>
      <c r="AM53" s="215">
        <v>50</v>
      </c>
    </row>
    <row r="54" spans="1:39">
      <c r="A54" s="210" t="s">
        <v>155</v>
      </c>
      <c r="B54" s="24">
        <v>0</v>
      </c>
      <c r="C54" s="24">
        <v>0</v>
      </c>
      <c r="D54" s="24"/>
      <c r="E54" s="24"/>
      <c r="F54" s="24"/>
      <c r="G54" s="24"/>
      <c r="H54" s="24"/>
      <c r="I54" s="24"/>
      <c r="J54" s="24"/>
      <c r="K54" s="24"/>
      <c r="L54" s="24"/>
      <c r="M54" s="211">
        <v>0</v>
      </c>
      <c r="N54" s="211">
        <v>0</v>
      </c>
      <c r="O54" s="211"/>
      <c r="P54" s="211"/>
      <c r="Q54" s="211"/>
      <c r="R54" s="211"/>
      <c r="S54" s="211"/>
      <c r="T54" s="211"/>
      <c r="U54" s="211"/>
      <c r="V54" s="211"/>
      <c r="W54" s="211"/>
      <c r="X54" s="212">
        <v>0</v>
      </c>
      <c r="Y54" s="212">
        <v>0</v>
      </c>
      <c r="Z54" s="212"/>
      <c r="AA54" s="212"/>
      <c r="AB54" s="212"/>
      <c r="AC54" s="212"/>
      <c r="AD54" s="212"/>
      <c r="AE54" s="212"/>
      <c r="AF54" s="212"/>
      <c r="AG54" s="212"/>
      <c r="AH54" s="212"/>
      <c r="AI54" s="213">
        <v>50</v>
      </c>
      <c r="AJ54" s="214" t="s">
        <v>189</v>
      </c>
      <c r="AK54" s="214" t="s">
        <v>57</v>
      </c>
      <c r="AL54" s="214" t="s">
        <v>365</v>
      </c>
      <c r="AM54" s="215">
        <v>50</v>
      </c>
    </row>
    <row r="55" spans="1:39">
      <c r="A55" s="210" t="s">
        <v>156</v>
      </c>
      <c r="B55" s="24">
        <v>0</v>
      </c>
      <c r="C55" s="24">
        <v>0</v>
      </c>
      <c r="D55" s="24"/>
      <c r="E55" s="24"/>
      <c r="F55" s="24"/>
      <c r="G55" s="24"/>
      <c r="H55" s="24"/>
      <c r="I55" s="24"/>
      <c r="J55" s="24"/>
      <c r="K55" s="24"/>
      <c r="L55" s="24"/>
      <c r="M55" s="211">
        <v>0</v>
      </c>
      <c r="N55" s="211">
        <v>0</v>
      </c>
      <c r="O55" s="211"/>
      <c r="P55" s="211"/>
      <c r="Q55" s="211"/>
      <c r="R55" s="211"/>
      <c r="S55" s="211"/>
      <c r="T55" s="211"/>
      <c r="U55" s="211"/>
      <c r="V55" s="211"/>
      <c r="W55" s="211"/>
      <c r="X55" s="212">
        <v>0</v>
      </c>
      <c r="Y55" s="212">
        <v>0</v>
      </c>
      <c r="Z55" s="212"/>
      <c r="AA55" s="212"/>
      <c r="AB55" s="212"/>
      <c r="AC55" s="212"/>
      <c r="AD55" s="212"/>
      <c r="AE55" s="212"/>
      <c r="AF55" s="212"/>
      <c r="AG55" s="212"/>
      <c r="AH55" s="212"/>
      <c r="AI55" s="213">
        <v>50</v>
      </c>
      <c r="AJ55" s="214" t="s">
        <v>189</v>
      </c>
      <c r="AK55" s="214" t="s">
        <v>35</v>
      </c>
      <c r="AL55" s="214" t="s">
        <v>365</v>
      </c>
      <c r="AM55" s="215">
        <v>50</v>
      </c>
    </row>
    <row r="56" spans="1:39">
      <c r="A56" s="210" t="s">
        <v>157</v>
      </c>
      <c r="B56" s="24">
        <v>0</v>
      </c>
      <c r="C56" s="24">
        <v>0</v>
      </c>
      <c r="D56" s="24"/>
      <c r="E56" s="24"/>
      <c r="F56" s="24"/>
      <c r="G56" s="24"/>
      <c r="H56" s="24"/>
      <c r="I56" s="24"/>
      <c r="J56" s="24"/>
      <c r="K56" s="24"/>
      <c r="L56" s="24"/>
      <c r="M56" s="211">
        <v>0</v>
      </c>
      <c r="N56" s="211">
        <v>0</v>
      </c>
      <c r="O56" s="211"/>
      <c r="P56" s="211"/>
      <c r="Q56" s="211"/>
      <c r="R56" s="211"/>
      <c r="S56" s="211"/>
      <c r="T56" s="211"/>
      <c r="U56" s="211"/>
      <c r="V56" s="211"/>
      <c r="W56" s="211"/>
      <c r="X56" s="212">
        <v>0</v>
      </c>
      <c r="Y56" s="212">
        <v>0</v>
      </c>
      <c r="Z56" s="212"/>
      <c r="AA56" s="212"/>
      <c r="AB56" s="212"/>
      <c r="AC56" s="212"/>
      <c r="AD56" s="212"/>
      <c r="AE56" s="212"/>
      <c r="AF56" s="212"/>
      <c r="AG56" s="212"/>
      <c r="AH56" s="212"/>
      <c r="AI56" s="213">
        <v>50</v>
      </c>
      <c r="AJ56" s="214" t="s">
        <v>189</v>
      </c>
      <c r="AK56" s="214" t="s">
        <v>36</v>
      </c>
      <c r="AL56" s="214" t="s">
        <v>365</v>
      </c>
      <c r="AM56" s="215">
        <v>50</v>
      </c>
    </row>
    <row r="57" spans="1:39">
      <c r="A57" s="210" t="s">
        <v>158</v>
      </c>
      <c r="B57" s="24">
        <v>0</v>
      </c>
      <c r="C57" s="24">
        <v>0</v>
      </c>
      <c r="D57" s="24"/>
      <c r="E57" s="24"/>
      <c r="F57" s="24"/>
      <c r="G57" s="24"/>
      <c r="H57" s="24"/>
      <c r="I57" s="24"/>
      <c r="J57" s="24"/>
      <c r="K57" s="24"/>
      <c r="L57" s="24"/>
      <c r="M57" s="211">
        <v>0</v>
      </c>
      <c r="N57" s="211">
        <v>0</v>
      </c>
      <c r="O57" s="211"/>
      <c r="P57" s="211"/>
      <c r="Q57" s="211"/>
      <c r="R57" s="211"/>
      <c r="S57" s="211"/>
      <c r="T57" s="211"/>
      <c r="U57" s="211"/>
      <c r="V57" s="211"/>
      <c r="W57" s="211"/>
      <c r="X57" s="212">
        <v>0</v>
      </c>
      <c r="Y57" s="212">
        <v>0</v>
      </c>
      <c r="Z57" s="212"/>
      <c r="AA57" s="212"/>
      <c r="AB57" s="212"/>
      <c r="AC57" s="212"/>
      <c r="AD57" s="212"/>
      <c r="AE57" s="212"/>
      <c r="AF57" s="212"/>
      <c r="AG57" s="212"/>
      <c r="AH57" s="212"/>
      <c r="AI57" s="213">
        <v>50</v>
      </c>
      <c r="AJ57" s="214" t="s">
        <v>189</v>
      </c>
      <c r="AK57" s="214" t="s">
        <v>37</v>
      </c>
      <c r="AL57" s="214" t="s">
        <v>365</v>
      </c>
      <c r="AM57" s="215">
        <v>50</v>
      </c>
    </row>
    <row r="58" spans="1:39">
      <c r="A58" s="210" t="s">
        <v>159</v>
      </c>
      <c r="B58" s="24">
        <v>5094</v>
      </c>
      <c r="C58" s="24">
        <v>3000</v>
      </c>
      <c r="D58" s="24"/>
      <c r="E58" s="24"/>
      <c r="F58" s="24"/>
      <c r="G58" s="24"/>
      <c r="H58" s="24"/>
      <c r="I58" s="24"/>
      <c r="J58" s="24"/>
      <c r="K58" s="24"/>
      <c r="L58" s="24"/>
      <c r="M58" s="211">
        <v>1018.9069493521796</v>
      </c>
      <c r="N58" s="211">
        <v>1000</v>
      </c>
      <c r="O58" s="211"/>
      <c r="P58" s="211"/>
      <c r="Q58" s="211"/>
      <c r="R58" s="211"/>
      <c r="S58" s="211"/>
      <c r="T58" s="211"/>
      <c r="U58" s="211"/>
      <c r="V58" s="211"/>
      <c r="W58" s="211"/>
      <c r="X58" s="212">
        <v>5.1903120000000031</v>
      </c>
      <c r="Y58" s="212">
        <v>3</v>
      </c>
      <c r="Z58" s="212"/>
      <c r="AA58" s="212"/>
      <c r="AB58" s="212"/>
      <c r="AC58" s="212"/>
      <c r="AD58" s="212"/>
      <c r="AE58" s="212"/>
      <c r="AF58" s="212"/>
      <c r="AG58" s="212"/>
      <c r="AH58" s="212"/>
      <c r="AI58" s="213">
        <v>100</v>
      </c>
      <c r="AJ58" s="214" t="s">
        <v>189</v>
      </c>
      <c r="AK58" s="214" t="s">
        <v>53</v>
      </c>
      <c r="AL58" s="214" t="s">
        <v>364</v>
      </c>
      <c r="AM58" s="215">
        <v>25</v>
      </c>
    </row>
    <row r="59" spans="1:39">
      <c r="A59" s="210" t="s">
        <v>160</v>
      </c>
      <c r="B59" s="24">
        <v>2000</v>
      </c>
      <c r="C59" s="24">
        <v>1662.8911414720139</v>
      </c>
      <c r="D59" s="24"/>
      <c r="E59" s="24"/>
      <c r="F59" s="24"/>
      <c r="G59" s="24"/>
      <c r="H59" s="24"/>
      <c r="I59" s="24"/>
      <c r="J59" s="24"/>
      <c r="K59" s="24"/>
      <c r="L59" s="24"/>
      <c r="M59" s="211">
        <v>1004.0468400000002</v>
      </c>
      <c r="N59" s="211">
        <v>903.64215600000023</v>
      </c>
      <c r="O59" s="211"/>
      <c r="P59" s="211"/>
      <c r="Q59" s="211"/>
      <c r="R59" s="211"/>
      <c r="S59" s="211"/>
      <c r="T59" s="211"/>
      <c r="U59" s="211"/>
      <c r="V59" s="211"/>
      <c r="W59" s="211"/>
      <c r="X59" s="212">
        <v>2.0080936800000004</v>
      </c>
      <c r="Y59" s="212">
        <v>1.502658536273072</v>
      </c>
      <c r="Z59" s="212"/>
      <c r="AA59" s="212"/>
      <c r="AB59" s="212"/>
      <c r="AC59" s="212"/>
      <c r="AD59" s="212"/>
      <c r="AE59" s="212"/>
      <c r="AF59" s="212"/>
      <c r="AG59" s="212"/>
      <c r="AH59" s="212"/>
      <c r="AI59" s="213">
        <v>100</v>
      </c>
      <c r="AJ59" s="214" t="s">
        <v>189</v>
      </c>
      <c r="AK59" s="214" t="s">
        <v>53</v>
      </c>
      <c r="AL59" s="214" t="s">
        <v>364</v>
      </c>
      <c r="AM59" s="215">
        <v>25</v>
      </c>
    </row>
    <row r="60" spans="1:39">
      <c r="A60" s="210" t="s">
        <v>3</v>
      </c>
      <c r="B60" s="24">
        <v>1915817</v>
      </c>
      <c r="C60" s="24">
        <v>1978545</v>
      </c>
      <c r="D60" s="24"/>
      <c r="E60" s="24"/>
      <c r="F60" s="24"/>
      <c r="G60" s="24"/>
      <c r="H60" s="24"/>
      <c r="I60" s="24"/>
      <c r="J60" s="24"/>
      <c r="K60" s="24"/>
      <c r="L60" s="24"/>
      <c r="M60" s="211">
        <v>113.54682982085136</v>
      </c>
      <c r="N60" s="211">
        <v>84.990621213745783</v>
      </c>
      <c r="O60" s="211"/>
      <c r="P60" s="211"/>
      <c r="Q60" s="211"/>
      <c r="R60" s="211"/>
      <c r="S60" s="211"/>
      <c r="T60" s="211"/>
      <c r="U60" s="211"/>
      <c r="V60" s="211"/>
      <c r="W60" s="211"/>
      <c r="X60" s="212">
        <v>217.53494686689399</v>
      </c>
      <c r="Y60" s="212">
        <v>168.15776864935063</v>
      </c>
      <c r="Z60" s="212"/>
      <c r="AA60" s="212"/>
      <c r="AB60" s="212"/>
      <c r="AC60" s="212"/>
      <c r="AD60" s="212"/>
      <c r="AE60" s="212"/>
      <c r="AF60" s="212"/>
      <c r="AG60" s="212"/>
      <c r="AH60" s="212"/>
      <c r="AI60" s="213">
        <v>100</v>
      </c>
      <c r="AJ60" s="214" t="s">
        <v>189</v>
      </c>
      <c r="AK60" s="214" t="s">
        <v>53</v>
      </c>
      <c r="AL60" s="214" t="s">
        <v>364</v>
      </c>
      <c r="AM60" s="215">
        <v>25</v>
      </c>
    </row>
    <row r="61" spans="1:39">
      <c r="A61" s="210" t="s">
        <v>161</v>
      </c>
      <c r="B61" s="24">
        <v>0</v>
      </c>
      <c r="C61" s="24">
        <v>5000</v>
      </c>
      <c r="D61" s="24"/>
      <c r="E61" s="24"/>
      <c r="F61" s="24"/>
      <c r="G61" s="24"/>
      <c r="H61" s="24"/>
      <c r="I61" s="24"/>
      <c r="J61" s="24"/>
      <c r="K61" s="24"/>
      <c r="L61" s="24"/>
      <c r="M61" s="211">
        <v>0</v>
      </c>
      <c r="N61" s="211">
        <v>240</v>
      </c>
      <c r="O61" s="211"/>
      <c r="P61" s="211"/>
      <c r="Q61" s="211"/>
      <c r="R61" s="211"/>
      <c r="S61" s="211"/>
      <c r="T61" s="211"/>
      <c r="U61" s="211"/>
      <c r="V61" s="211"/>
      <c r="W61" s="211"/>
      <c r="X61" s="212">
        <v>0</v>
      </c>
      <c r="Y61" s="212">
        <v>1.2</v>
      </c>
      <c r="Z61" s="212"/>
      <c r="AA61" s="212"/>
      <c r="AB61" s="212"/>
      <c r="AC61" s="212"/>
      <c r="AD61" s="212"/>
      <c r="AE61" s="212"/>
      <c r="AF61" s="212"/>
      <c r="AG61" s="212"/>
      <c r="AH61" s="212"/>
      <c r="AI61" s="213">
        <v>100</v>
      </c>
      <c r="AJ61" s="214" t="s">
        <v>189</v>
      </c>
      <c r="AK61" s="214" t="s">
        <v>53</v>
      </c>
      <c r="AL61" s="214" t="s">
        <v>364</v>
      </c>
      <c r="AM61" s="215">
        <v>50</v>
      </c>
    </row>
    <row r="62" spans="1:39">
      <c r="A62" s="210" t="s">
        <v>162</v>
      </c>
      <c r="B62" s="24">
        <v>150000</v>
      </c>
      <c r="C62" s="24">
        <v>200000</v>
      </c>
      <c r="D62" s="24"/>
      <c r="E62" s="24"/>
      <c r="F62" s="24"/>
      <c r="G62" s="24"/>
      <c r="H62" s="24"/>
      <c r="I62" s="24"/>
      <c r="J62" s="24"/>
      <c r="K62" s="24"/>
      <c r="L62" s="24"/>
      <c r="M62" s="211">
        <v>170</v>
      </c>
      <c r="N62" s="211">
        <v>225</v>
      </c>
      <c r="O62" s="211"/>
      <c r="P62" s="211"/>
      <c r="Q62" s="211"/>
      <c r="R62" s="211"/>
      <c r="S62" s="211"/>
      <c r="T62" s="211"/>
      <c r="U62" s="211"/>
      <c r="V62" s="211"/>
      <c r="W62" s="211"/>
      <c r="X62" s="212">
        <v>25.5</v>
      </c>
      <c r="Y62" s="212">
        <v>45</v>
      </c>
      <c r="Z62" s="212"/>
      <c r="AA62" s="212"/>
      <c r="AB62" s="212"/>
      <c r="AC62" s="212"/>
      <c r="AD62" s="212"/>
      <c r="AE62" s="212"/>
      <c r="AF62" s="212"/>
      <c r="AG62" s="212"/>
      <c r="AH62" s="212"/>
      <c r="AI62" s="213">
        <v>100</v>
      </c>
      <c r="AJ62" s="214" t="s">
        <v>189</v>
      </c>
      <c r="AK62" s="214" t="s">
        <v>42</v>
      </c>
      <c r="AL62" s="214" t="s">
        <v>364</v>
      </c>
      <c r="AM62" s="215">
        <v>50</v>
      </c>
    </row>
    <row r="63" spans="1:39">
      <c r="A63" s="210" t="s">
        <v>4</v>
      </c>
      <c r="B63" s="24">
        <v>10000</v>
      </c>
      <c r="C63" s="24">
        <v>20000</v>
      </c>
      <c r="D63" s="24"/>
      <c r="E63" s="24"/>
      <c r="F63" s="24"/>
      <c r="G63" s="24"/>
      <c r="H63" s="24"/>
      <c r="I63" s="24"/>
      <c r="J63" s="24"/>
      <c r="K63" s="24"/>
      <c r="L63" s="24"/>
      <c r="M63" s="211">
        <v>170</v>
      </c>
      <c r="N63" s="211">
        <v>125</v>
      </c>
      <c r="O63" s="211"/>
      <c r="P63" s="211"/>
      <c r="Q63" s="211"/>
      <c r="R63" s="211"/>
      <c r="S63" s="211"/>
      <c r="T63" s="211"/>
      <c r="U63" s="211"/>
      <c r="V63" s="211"/>
      <c r="W63" s="211"/>
      <c r="X63" s="212">
        <v>1.7</v>
      </c>
      <c r="Y63" s="212">
        <v>2.5</v>
      </c>
      <c r="Z63" s="212"/>
      <c r="AA63" s="212"/>
      <c r="AB63" s="212"/>
      <c r="AC63" s="212"/>
      <c r="AD63" s="212"/>
      <c r="AE63" s="212"/>
      <c r="AF63" s="212"/>
      <c r="AG63" s="212"/>
      <c r="AH63" s="212"/>
      <c r="AI63" s="213">
        <v>100</v>
      </c>
      <c r="AJ63" s="214" t="s">
        <v>189</v>
      </c>
      <c r="AK63" s="214" t="s">
        <v>42</v>
      </c>
      <c r="AL63" s="214" t="s">
        <v>364</v>
      </c>
      <c r="AM63" s="215">
        <v>25</v>
      </c>
    </row>
    <row r="64" spans="1:39">
      <c r="A64" s="210" t="s">
        <v>24</v>
      </c>
      <c r="B64" s="24">
        <v>514311</v>
      </c>
      <c r="C64" s="24">
        <v>829300</v>
      </c>
      <c r="D64" s="24"/>
      <c r="E64" s="24"/>
      <c r="F64" s="24"/>
      <c r="G64" s="24"/>
      <c r="H64" s="24"/>
      <c r="I64" s="24"/>
      <c r="J64" s="24"/>
      <c r="K64" s="24"/>
      <c r="L64" s="24"/>
      <c r="M64" s="211">
        <v>188.02033788894266</v>
      </c>
      <c r="N64" s="211">
        <v>160.00527287107832</v>
      </c>
      <c r="O64" s="211"/>
      <c r="P64" s="211"/>
      <c r="Q64" s="211"/>
      <c r="R64" s="211"/>
      <c r="S64" s="211"/>
      <c r="T64" s="211"/>
      <c r="U64" s="211"/>
      <c r="V64" s="211"/>
      <c r="W64" s="211"/>
      <c r="X64" s="212">
        <v>96.70092799999999</v>
      </c>
      <c r="Y64" s="212">
        <v>132.69237279198524</v>
      </c>
      <c r="Z64" s="212"/>
      <c r="AA64" s="212"/>
      <c r="AB64" s="212"/>
      <c r="AC64" s="212"/>
      <c r="AD64" s="212"/>
      <c r="AE64" s="212"/>
      <c r="AF64" s="212"/>
      <c r="AG64" s="212"/>
      <c r="AH64" s="212"/>
      <c r="AI64" s="213">
        <v>100</v>
      </c>
      <c r="AJ64" s="214" t="s">
        <v>189</v>
      </c>
      <c r="AK64" s="214" t="s">
        <v>31</v>
      </c>
      <c r="AL64" s="214" t="s">
        <v>365</v>
      </c>
      <c r="AM64" s="215">
        <v>25</v>
      </c>
    </row>
    <row r="65" spans="1:39">
      <c r="A65" s="210" t="s">
        <v>25</v>
      </c>
      <c r="B65" s="24">
        <v>0</v>
      </c>
      <c r="C65" s="24">
        <v>0</v>
      </c>
      <c r="D65" s="24"/>
      <c r="E65" s="24"/>
      <c r="F65" s="24"/>
      <c r="G65" s="24"/>
      <c r="H65" s="24"/>
      <c r="I65" s="24"/>
      <c r="J65" s="24"/>
      <c r="K65" s="24"/>
      <c r="L65" s="24"/>
      <c r="M65" s="211">
        <v>0</v>
      </c>
      <c r="N65" s="211">
        <v>0</v>
      </c>
      <c r="O65" s="211"/>
      <c r="P65" s="211"/>
      <c r="Q65" s="211"/>
      <c r="R65" s="211"/>
      <c r="S65" s="211"/>
      <c r="T65" s="211"/>
      <c r="U65" s="211"/>
      <c r="V65" s="211"/>
      <c r="W65" s="211"/>
      <c r="X65" s="212">
        <v>0</v>
      </c>
      <c r="Y65" s="212">
        <v>0</v>
      </c>
      <c r="Z65" s="212"/>
      <c r="AA65" s="212"/>
      <c r="AB65" s="212"/>
      <c r="AC65" s="212"/>
      <c r="AD65" s="212"/>
      <c r="AE65" s="212"/>
      <c r="AF65" s="212"/>
      <c r="AG65" s="212"/>
      <c r="AH65" s="212"/>
      <c r="AI65" s="213">
        <v>100</v>
      </c>
      <c r="AJ65" s="214" t="s">
        <v>189</v>
      </c>
      <c r="AK65" s="214" t="s">
        <v>31</v>
      </c>
      <c r="AL65" s="214" t="s">
        <v>365</v>
      </c>
      <c r="AM65" s="215">
        <v>100</v>
      </c>
    </row>
    <row r="66" spans="1:39">
      <c r="A66" s="210" t="s">
        <v>21</v>
      </c>
      <c r="B66" s="24">
        <v>1100000</v>
      </c>
      <c r="C66" s="24">
        <v>1700000</v>
      </c>
      <c r="D66" s="24"/>
      <c r="E66" s="24"/>
      <c r="F66" s="24"/>
      <c r="G66" s="24"/>
      <c r="H66" s="24"/>
      <c r="I66" s="24"/>
      <c r="J66" s="24"/>
      <c r="K66" s="24"/>
      <c r="L66" s="24"/>
      <c r="M66" s="211">
        <v>280</v>
      </c>
      <c r="N66" s="211">
        <v>180</v>
      </c>
      <c r="O66" s="211"/>
      <c r="P66" s="211"/>
      <c r="Q66" s="211"/>
      <c r="R66" s="211"/>
      <c r="S66" s="211"/>
      <c r="T66" s="211"/>
      <c r="U66" s="211"/>
      <c r="V66" s="211"/>
      <c r="W66" s="211"/>
      <c r="X66" s="212">
        <v>308</v>
      </c>
      <c r="Y66" s="212">
        <v>306</v>
      </c>
      <c r="Z66" s="212"/>
      <c r="AA66" s="212"/>
      <c r="AB66" s="212"/>
      <c r="AC66" s="212"/>
      <c r="AD66" s="212"/>
      <c r="AE66" s="212"/>
      <c r="AF66" s="212"/>
      <c r="AG66" s="212"/>
      <c r="AH66" s="212"/>
      <c r="AI66" s="213">
        <v>100</v>
      </c>
      <c r="AJ66" s="214" t="s">
        <v>189</v>
      </c>
      <c r="AK66" s="214" t="s">
        <v>31</v>
      </c>
      <c r="AL66" s="214" t="s">
        <v>365</v>
      </c>
      <c r="AM66" s="215">
        <v>25</v>
      </c>
    </row>
    <row r="67" spans="1:39">
      <c r="A67" s="210" t="s">
        <v>5</v>
      </c>
      <c r="B67" s="24">
        <v>1866292.6190476189</v>
      </c>
      <c r="C67" s="24">
        <v>2392959</v>
      </c>
      <c r="D67" s="24"/>
      <c r="E67" s="24"/>
      <c r="F67" s="24"/>
      <c r="G67" s="24"/>
      <c r="H67" s="24"/>
      <c r="I67" s="24"/>
      <c r="J67" s="24"/>
      <c r="K67" s="24"/>
      <c r="L67" s="24"/>
      <c r="M67" s="211">
        <v>490</v>
      </c>
      <c r="N67" s="211">
        <v>240</v>
      </c>
      <c r="O67" s="211"/>
      <c r="P67" s="211"/>
      <c r="Q67" s="211"/>
      <c r="R67" s="211"/>
      <c r="S67" s="211"/>
      <c r="T67" s="211"/>
      <c r="U67" s="211"/>
      <c r="V67" s="211"/>
      <c r="W67" s="211"/>
      <c r="X67" s="212">
        <v>914.48338333333322</v>
      </c>
      <c r="Y67" s="212">
        <v>574.31016</v>
      </c>
      <c r="Z67" s="212"/>
      <c r="AA67" s="212"/>
      <c r="AB67" s="212"/>
      <c r="AC67" s="212"/>
      <c r="AD67" s="212"/>
      <c r="AE67" s="212"/>
      <c r="AF67" s="212"/>
      <c r="AG67" s="212"/>
      <c r="AH67" s="212"/>
      <c r="AI67" s="213">
        <v>100</v>
      </c>
      <c r="AJ67" s="214" t="s">
        <v>189</v>
      </c>
      <c r="AK67" s="214" t="s">
        <v>57</v>
      </c>
      <c r="AL67" s="214" t="s">
        <v>365</v>
      </c>
      <c r="AM67" s="215">
        <v>25</v>
      </c>
    </row>
    <row r="68" spans="1:39">
      <c r="A68" s="210" t="s">
        <v>26</v>
      </c>
      <c r="B68" s="24">
        <v>3000</v>
      </c>
      <c r="C68" s="24">
        <v>25083</v>
      </c>
      <c r="D68" s="24"/>
      <c r="E68" s="24"/>
      <c r="F68" s="24"/>
      <c r="G68" s="24"/>
      <c r="H68" s="24"/>
      <c r="I68" s="24"/>
      <c r="J68" s="24"/>
      <c r="K68" s="24"/>
      <c r="L68" s="24"/>
      <c r="M68" s="211">
        <v>400</v>
      </c>
      <c r="N68" s="211">
        <v>206</v>
      </c>
      <c r="O68" s="211"/>
      <c r="P68" s="211"/>
      <c r="Q68" s="211"/>
      <c r="R68" s="211"/>
      <c r="S68" s="211"/>
      <c r="T68" s="211"/>
      <c r="U68" s="211"/>
      <c r="V68" s="211"/>
      <c r="W68" s="211"/>
      <c r="X68" s="212">
        <v>1.2</v>
      </c>
      <c r="Y68" s="212">
        <v>5.1670980000000002</v>
      </c>
      <c r="Z68" s="212"/>
      <c r="AA68" s="212"/>
      <c r="AB68" s="212"/>
      <c r="AC68" s="212"/>
      <c r="AD68" s="212"/>
      <c r="AE68" s="212"/>
      <c r="AF68" s="212"/>
      <c r="AG68" s="212"/>
      <c r="AH68" s="212"/>
      <c r="AI68" s="213">
        <v>100</v>
      </c>
      <c r="AJ68" s="214" t="s">
        <v>189</v>
      </c>
      <c r="AK68" s="214" t="s">
        <v>57</v>
      </c>
      <c r="AL68" s="214" t="s">
        <v>365</v>
      </c>
      <c r="AM68" s="215">
        <v>100</v>
      </c>
    </row>
    <row r="69" spans="1:39">
      <c r="A69" s="210" t="s">
        <v>163</v>
      </c>
      <c r="B69" s="24">
        <v>38716</v>
      </c>
      <c r="C69" s="24">
        <v>28569</v>
      </c>
      <c r="D69" s="24"/>
      <c r="E69" s="24"/>
      <c r="F69" s="24"/>
      <c r="G69" s="24"/>
      <c r="H69" s="24"/>
      <c r="I69" s="24"/>
      <c r="J69" s="24"/>
      <c r="K69" s="24"/>
      <c r="L69" s="24"/>
      <c r="M69" s="211">
        <v>2103.9330552211131</v>
      </c>
      <c r="N69" s="211">
        <v>1472.9284542064104</v>
      </c>
      <c r="O69" s="211"/>
      <c r="P69" s="211"/>
      <c r="Q69" s="211"/>
      <c r="R69" s="211"/>
      <c r="S69" s="211"/>
      <c r="T69" s="211"/>
      <c r="U69" s="211"/>
      <c r="V69" s="211"/>
      <c r="W69" s="211"/>
      <c r="X69" s="212">
        <v>81.455872165940619</v>
      </c>
      <c r="Y69" s="212">
        <v>42.080093008222939</v>
      </c>
      <c r="Z69" s="212"/>
      <c r="AA69" s="212"/>
      <c r="AB69" s="212"/>
      <c r="AC69" s="212"/>
      <c r="AD69" s="212"/>
      <c r="AE69" s="212"/>
      <c r="AF69" s="212"/>
      <c r="AG69" s="212"/>
      <c r="AH69" s="212"/>
      <c r="AI69" s="213">
        <v>100</v>
      </c>
      <c r="AJ69" s="214" t="s">
        <v>189</v>
      </c>
      <c r="AK69" s="214" t="s">
        <v>35</v>
      </c>
      <c r="AL69" s="214" t="s">
        <v>365</v>
      </c>
      <c r="AM69" s="215">
        <v>25</v>
      </c>
    </row>
    <row r="70" spans="1:39">
      <c r="A70" s="210" t="s">
        <v>164</v>
      </c>
      <c r="B70" s="24">
        <v>73797</v>
      </c>
      <c r="C70" s="24">
        <v>44060</v>
      </c>
      <c r="D70" s="24"/>
      <c r="E70" s="24"/>
      <c r="F70" s="24"/>
      <c r="G70" s="24"/>
      <c r="H70" s="24"/>
      <c r="I70" s="24"/>
      <c r="J70" s="24"/>
      <c r="K70" s="24"/>
      <c r="L70" s="24"/>
      <c r="M70" s="211">
        <v>1371.5324877705048</v>
      </c>
      <c r="N70" s="211">
        <v>997.97560145256466</v>
      </c>
      <c r="O70" s="211"/>
      <c r="P70" s="211"/>
      <c r="Q70" s="211"/>
      <c r="R70" s="211"/>
      <c r="S70" s="211"/>
      <c r="T70" s="211"/>
      <c r="U70" s="211"/>
      <c r="V70" s="211"/>
      <c r="W70" s="211"/>
      <c r="X70" s="212">
        <v>101.21498299999995</v>
      </c>
      <c r="Y70" s="212">
        <v>43.970804999999999</v>
      </c>
      <c r="Z70" s="212"/>
      <c r="AA70" s="212"/>
      <c r="AB70" s="212"/>
      <c r="AC70" s="212"/>
      <c r="AD70" s="212"/>
      <c r="AE70" s="212"/>
      <c r="AF70" s="212"/>
      <c r="AG70" s="212"/>
      <c r="AH70" s="212"/>
      <c r="AI70" s="213">
        <v>100</v>
      </c>
      <c r="AJ70" s="214" t="s">
        <v>189</v>
      </c>
      <c r="AK70" s="214" t="s">
        <v>35</v>
      </c>
      <c r="AL70" s="214" t="s">
        <v>365</v>
      </c>
      <c r="AM70" s="215">
        <v>25</v>
      </c>
    </row>
    <row r="71" spans="1:39">
      <c r="A71" s="210" t="s">
        <v>6</v>
      </c>
      <c r="B71" s="24">
        <v>397891.11764705885</v>
      </c>
      <c r="C71" s="24">
        <v>543871</v>
      </c>
      <c r="D71" s="24"/>
      <c r="E71" s="24"/>
      <c r="F71" s="24"/>
      <c r="G71" s="24"/>
      <c r="H71" s="24"/>
      <c r="I71" s="24"/>
      <c r="J71" s="24"/>
      <c r="K71" s="24"/>
      <c r="L71" s="24"/>
      <c r="M71" s="211">
        <v>833.83281288172873</v>
      </c>
      <c r="N71" s="211">
        <v>527.08718409117773</v>
      </c>
      <c r="O71" s="211"/>
      <c r="P71" s="211"/>
      <c r="Q71" s="211"/>
      <c r="R71" s="211"/>
      <c r="S71" s="211"/>
      <c r="T71" s="211"/>
      <c r="U71" s="211"/>
      <c r="V71" s="211"/>
      <c r="W71" s="211"/>
      <c r="X71" s="212">
        <v>331.77466984830193</v>
      </c>
      <c r="Y71" s="212">
        <v>286.66743389885295</v>
      </c>
      <c r="Z71" s="212"/>
      <c r="AA71" s="212"/>
      <c r="AB71" s="212"/>
      <c r="AC71" s="212"/>
      <c r="AD71" s="212"/>
      <c r="AE71" s="212"/>
      <c r="AF71" s="212"/>
      <c r="AG71" s="212"/>
      <c r="AH71" s="212"/>
      <c r="AI71" s="213">
        <v>100</v>
      </c>
      <c r="AJ71" s="214" t="s">
        <v>189</v>
      </c>
      <c r="AK71" s="214" t="s">
        <v>35</v>
      </c>
      <c r="AL71" s="214" t="s">
        <v>365</v>
      </c>
      <c r="AM71" s="216" t="s">
        <v>415</v>
      </c>
    </row>
    <row r="72" spans="1:39">
      <c r="A72" s="210" t="s">
        <v>7</v>
      </c>
      <c r="B72" s="24">
        <v>100000</v>
      </c>
      <c r="C72" s="24">
        <v>100158</v>
      </c>
      <c r="D72" s="24"/>
      <c r="E72" s="24"/>
      <c r="F72" s="24"/>
      <c r="G72" s="24"/>
      <c r="H72" s="24"/>
      <c r="I72" s="24"/>
      <c r="J72" s="24"/>
      <c r="K72" s="24"/>
      <c r="L72" s="24"/>
      <c r="M72" s="211">
        <v>300</v>
      </c>
      <c r="N72" s="211">
        <v>206.21854346332259</v>
      </c>
      <c r="O72" s="211"/>
      <c r="P72" s="211"/>
      <c r="Q72" s="211"/>
      <c r="R72" s="211"/>
      <c r="S72" s="211"/>
      <c r="T72" s="211"/>
      <c r="U72" s="211"/>
      <c r="V72" s="211"/>
      <c r="W72" s="211"/>
      <c r="X72" s="212">
        <v>30</v>
      </c>
      <c r="Y72" s="212">
        <v>20.654436876199465</v>
      </c>
      <c r="Z72" s="212"/>
      <c r="AA72" s="212"/>
      <c r="AB72" s="212"/>
      <c r="AC72" s="212"/>
      <c r="AD72" s="212"/>
      <c r="AE72" s="212"/>
      <c r="AF72" s="212"/>
      <c r="AG72" s="212"/>
      <c r="AH72" s="212"/>
      <c r="AI72" s="213">
        <v>100</v>
      </c>
      <c r="AJ72" s="214" t="s">
        <v>189</v>
      </c>
      <c r="AK72" s="214" t="s">
        <v>35</v>
      </c>
      <c r="AL72" s="214" t="s">
        <v>365</v>
      </c>
      <c r="AM72" s="215">
        <v>25</v>
      </c>
    </row>
    <row r="73" spans="1:39">
      <c r="A73" s="210" t="s">
        <v>8</v>
      </c>
      <c r="B73" s="24">
        <v>0</v>
      </c>
      <c r="C73" s="24">
        <v>9400</v>
      </c>
      <c r="D73" s="24"/>
      <c r="E73" s="24"/>
      <c r="F73" s="24"/>
      <c r="G73" s="24"/>
      <c r="H73" s="24"/>
      <c r="I73" s="24"/>
      <c r="J73" s="24"/>
      <c r="K73" s="24"/>
      <c r="L73" s="24"/>
      <c r="M73" s="211">
        <v>0</v>
      </c>
      <c r="N73" s="211">
        <v>1707.6451454692551</v>
      </c>
      <c r="O73" s="211"/>
      <c r="P73" s="211"/>
      <c r="Q73" s="211"/>
      <c r="R73" s="211"/>
      <c r="S73" s="211"/>
      <c r="T73" s="211"/>
      <c r="U73" s="211"/>
      <c r="V73" s="211"/>
      <c r="W73" s="211"/>
      <c r="X73" s="212">
        <v>0</v>
      </c>
      <c r="Y73" s="212">
        <v>16.051864367411</v>
      </c>
      <c r="Z73" s="212"/>
      <c r="AA73" s="212"/>
      <c r="AB73" s="212"/>
      <c r="AC73" s="212"/>
      <c r="AD73" s="212"/>
      <c r="AE73" s="212"/>
      <c r="AF73" s="212"/>
      <c r="AG73" s="212"/>
      <c r="AH73" s="212"/>
      <c r="AI73" s="213">
        <v>100</v>
      </c>
      <c r="AJ73" s="214" t="s">
        <v>189</v>
      </c>
      <c r="AK73" s="214" t="s">
        <v>80</v>
      </c>
      <c r="AL73" s="214" t="s">
        <v>365</v>
      </c>
      <c r="AM73" s="215">
        <v>25</v>
      </c>
    </row>
    <row r="74" spans="1:39">
      <c r="A74" s="210" t="s">
        <v>165</v>
      </c>
      <c r="B74" s="24">
        <v>6050</v>
      </c>
      <c r="C74" s="24">
        <v>21384</v>
      </c>
      <c r="D74" s="24"/>
      <c r="E74" s="24"/>
      <c r="F74" s="24"/>
      <c r="G74" s="24"/>
      <c r="H74" s="24"/>
      <c r="I74" s="24"/>
      <c r="J74" s="24"/>
      <c r="K74" s="24"/>
      <c r="L74" s="24"/>
      <c r="M74" s="211">
        <v>3113.2837037037038</v>
      </c>
      <c r="N74" s="211">
        <v>2278.8299701530491</v>
      </c>
      <c r="O74" s="211"/>
      <c r="P74" s="211"/>
      <c r="Q74" s="211"/>
      <c r="R74" s="211"/>
      <c r="S74" s="211"/>
      <c r="T74" s="211"/>
      <c r="U74" s="211"/>
      <c r="V74" s="211"/>
      <c r="W74" s="211"/>
      <c r="X74" s="212">
        <v>18.835366407407406</v>
      </c>
      <c r="Y74" s="212">
        <v>48.730500081752801</v>
      </c>
      <c r="Z74" s="212"/>
      <c r="AA74" s="212"/>
      <c r="AB74" s="212"/>
      <c r="AC74" s="212"/>
      <c r="AD74" s="212"/>
      <c r="AE74" s="212"/>
      <c r="AF74" s="212"/>
      <c r="AG74" s="212"/>
      <c r="AH74" s="212"/>
      <c r="AI74" s="213">
        <v>100</v>
      </c>
      <c r="AJ74" s="214" t="s">
        <v>189</v>
      </c>
      <c r="AK74" s="214" t="s">
        <v>82</v>
      </c>
      <c r="AL74" s="214" t="s">
        <v>365</v>
      </c>
      <c r="AM74" s="215">
        <v>25</v>
      </c>
    </row>
    <row r="75" spans="1:39">
      <c r="A75" s="210" t="s">
        <v>166</v>
      </c>
      <c r="B75" s="24">
        <v>4050</v>
      </c>
      <c r="C75" s="24">
        <v>5350</v>
      </c>
      <c r="D75" s="24"/>
      <c r="E75" s="24"/>
      <c r="F75" s="24"/>
      <c r="G75" s="24"/>
      <c r="H75" s="24"/>
      <c r="I75" s="24"/>
      <c r="J75" s="24"/>
      <c r="K75" s="24"/>
      <c r="L75" s="24"/>
      <c r="M75" s="211">
        <v>4939.9288403201153</v>
      </c>
      <c r="N75" s="211">
        <v>3852.056814832767</v>
      </c>
      <c r="O75" s="211"/>
      <c r="P75" s="211"/>
      <c r="Q75" s="211"/>
      <c r="R75" s="211"/>
      <c r="S75" s="211"/>
      <c r="T75" s="211"/>
      <c r="U75" s="211"/>
      <c r="V75" s="211"/>
      <c r="W75" s="211"/>
      <c r="X75" s="212">
        <v>20.006711803296465</v>
      </c>
      <c r="Y75" s="212">
        <v>20.608503959355303</v>
      </c>
      <c r="Z75" s="212"/>
      <c r="AA75" s="212"/>
      <c r="AB75" s="212"/>
      <c r="AC75" s="212"/>
      <c r="AD75" s="212"/>
      <c r="AE75" s="212"/>
      <c r="AF75" s="212"/>
      <c r="AG75" s="212"/>
      <c r="AH75" s="212"/>
      <c r="AI75" s="213">
        <v>100</v>
      </c>
      <c r="AJ75" s="214" t="s">
        <v>189</v>
      </c>
      <c r="AK75" s="214" t="s">
        <v>36</v>
      </c>
      <c r="AL75" s="214" t="s">
        <v>365</v>
      </c>
      <c r="AM75" s="215">
        <v>25</v>
      </c>
    </row>
    <row r="76" spans="1:39">
      <c r="A76" s="210" t="s">
        <v>167</v>
      </c>
      <c r="B76" s="24">
        <v>0</v>
      </c>
      <c r="C76" s="24">
        <v>0</v>
      </c>
      <c r="D76" s="24"/>
      <c r="E76" s="24"/>
      <c r="F76" s="24"/>
      <c r="G76" s="24"/>
      <c r="H76" s="24"/>
      <c r="I76" s="24"/>
      <c r="J76" s="24"/>
      <c r="K76" s="24"/>
      <c r="L76" s="24"/>
      <c r="M76" s="211">
        <v>0</v>
      </c>
      <c r="N76" s="211">
        <v>0</v>
      </c>
      <c r="O76" s="211"/>
      <c r="P76" s="211"/>
      <c r="Q76" s="211"/>
      <c r="R76" s="211"/>
      <c r="S76" s="211"/>
      <c r="T76" s="211"/>
      <c r="U76" s="211"/>
      <c r="V76" s="211"/>
      <c r="W76" s="211"/>
      <c r="X76" s="212">
        <v>0</v>
      </c>
      <c r="Y76" s="212">
        <v>0</v>
      </c>
      <c r="Z76" s="212"/>
      <c r="AA76" s="212"/>
      <c r="AB76" s="212"/>
      <c r="AC76" s="212"/>
      <c r="AD76" s="212"/>
      <c r="AE76" s="212"/>
      <c r="AF76" s="212"/>
      <c r="AG76" s="212"/>
      <c r="AH76" s="212"/>
      <c r="AI76" s="213">
        <v>100</v>
      </c>
      <c r="AJ76" s="214" t="s">
        <v>189</v>
      </c>
      <c r="AK76" s="214" t="s">
        <v>37</v>
      </c>
      <c r="AL76" s="214" t="s">
        <v>365</v>
      </c>
      <c r="AM76" s="215">
        <v>100</v>
      </c>
    </row>
    <row r="77" spans="1:39">
      <c r="A77" s="210" t="s">
        <v>27</v>
      </c>
      <c r="B77" s="24">
        <v>500</v>
      </c>
      <c r="C77" s="24">
        <v>5000</v>
      </c>
      <c r="D77" s="24"/>
      <c r="E77" s="24"/>
      <c r="F77" s="24"/>
      <c r="G77" s="24"/>
      <c r="H77" s="24"/>
      <c r="I77" s="24"/>
      <c r="J77" s="24"/>
      <c r="K77" s="24"/>
      <c r="L77" s="24"/>
      <c r="M77" s="211">
        <v>700</v>
      </c>
      <c r="N77" s="211">
        <v>600</v>
      </c>
      <c r="O77" s="211"/>
      <c r="P77" s="211"/>
      <c r="Q77" s="211"/>
      <c r="R77" s="211"/>
      <c r="S77" s="211"/>
      <c r="T77" s="211"/>
      <c r="U77" s="211"/>
      <c r="V77" s="211"/>
      <c r="W77" s="211"/>
      <c r="X77" s="212">
        <v>0.35</v>
      </c>
      <c r="Y77" s="212">
        <v>3</v>
      </c>
      <c r="Z77" s="212"/>
      <c r="AA77" s="212"/>
      <c r="AB77" s="212"/>
      <c r="AC77" s="212"/>
      <c r="AD77" s="212"/>
      <c r="AE77" s="212"/>
      <c r="AF77" s="212"/>
      <c r="AG77" s="212"/>
      <c r="AH77" s="212"/>
      <c r="AI77" s="213">
        <v>200</v>
      </c>
      <c r="AJ77" s="214" t="s">
        <v>189</v>
      </c>
      <c r="AK77" s="214" t="s">
        <v>53</v>
      </c>
      <c r="AL77" s="214" t="s">
        <v>364</v>
      </c>
      <c r="AM77" s="215">
        <v>50</v>
      </c>
    </row>
    <row r="78" spans="1:39">
      <c r="A78" s="210" t="s">
        <v>168</v>
      </c>
      <c r="B78" s="24">
        <v>0</v>
      </c>
      <c r="C78" s="24">
        <v>0</v>
      </c>
      <c r="D78" s="24"/>
      <c r="E78" s="24"/>
      <c r="F78" s="24"/>
      <c r="G78" s="24"/>
      <c r="H78" s="24"/>
      <c r="I78" s="24"/>
      <c r="J78" s="24"/>
      <c r="K78" s="24"/>
      <c r="L78" s="24"/>
      <c r="M78" s="211">
        <v>0</v>
      </c>
      <c r="N78" s="211">
        <v>0</v>
      </c>
      <c r="O78" s="211"/>
      <c r="P78" s="211"/>
      <c r="Q78" s="211"/>
      <c r="R78" s="211"/>
      <c r="S78" s="211"/>
      <c r="T78" s="211"/>
      <c r="U78" s="211"/>
      <c r="V78" s="211"/>
      <c r="W78" s="211"/>
      <c r="X78" s="212">
        <v>0</v>
      </c>
      <c r="Y78" s="212">
        <v>0</v>
      </c>
      <c r="Z78" s="212"/>
      <c r="AA78" s="212"/>
      <c r="AB78" s="212"/>
      <c r="AC78" s="212"/>
      <c r="AD78" s="212"/>
      <c r="AE78" s="212"/>
      <c r="AF78" s="212"/>
      <c r="AG78" s="212"/>
      <c r="AH78" s="212"/>
      <c r="AI78" s="213">
        <v>200</v>
      </c>
      <c r="AJ78" s="214" t="s">
        <v>189</v>
      </c>
      <c r="AK78" s="214" t="s">
        <v>31</v>
      </c>
      <c r="AL78" s="214" t="s">
        <v>365</v>
      </c>
      <c r="AM78" s="215"/>
    </row>
    <row r="79" spans="1:39">
      <c r="A79" s="210" t="s">
        <v>22</v>
      </c>
      <c r="B79" s="24">
        <v>500</v>
      </c>
      <c r="C79" s="24">
        <v>6072</v>
      </c>
      <c r="D79" s="24"/>
      <c r="E79" s="24"/>
      <c r="F79" s="24"/>
      <c r="G79" s="24"/>
      <c r="H79" s="24"/>
      <c r="I79" s="24"/>
      <c r="J79" s="24"/>
      <c r="K79" s="24"/>
      <c r="L79" s="24"/>
      <c r="M79" s="211">
        <v>1500</v>
      </c>
      <c r="N79" s="211">
        <v>509.63438735177863</v>
      </c>
      <c r="O79" s="211"/>
      <c r="P79" s="211"/>
      <c r="Q79" s="211"/>
      <c r="R79" s="211"/>
      <c r="S79" s="211"/>
      <c r="T79" s="211"/>
      <c r="U79" s="211"/>
      <c r="V79" s="211"/>
      <c r="W79" s="211"/>
      <c r="X79" s="212">
        <v>0.75</v>
      </c>
      <c r="Y79" s="212">
        <v>3.0945</v>
      </c>
      <c r="Z79" s="212"/>
      <c r="AA79" s="212"/>
      <c r="AB79" s="212"/>
      <c r="AC79" s="212"/>
      <c r="AD79" s="212"/>
      <c r="AE79" s="212"/>
      <c r="AF79" s="212"/>
      <c r="AG79" s="212"/>
      <c r="AH79" s="212"/>
      <c r="AI79" s="213">
        <v>200</v>
      </c>
      <c r="AJ79" s="214" t="s">
        <v>189</v>
      </c>
      <c r="AK79" s="214" t="s">
        <v>90</v>
      </c>
      <c r="AL79" s="214" t="s">
        <v>365</v>
      </c>
      <c r="AM79" s="215">
        <v>50</v>
      </c>
    </row>
    <row r="80" spans="1:39">
      <c r="A80" s="210" t="s">
        <v>169</v>
      </c>
      <c r="B80" s="24">
        <v>0</v>
      </c>
      <c r="C80" s="24">
        <v>0</v>
      </c>
      <c r="D80" s="24"/>
      <c r="E80" s="24"/>
      <c r="F80" s="24"/>
      <c r="G80" s="24"/>
      <c r="H80" s="24"/>
      <c r="I80" s="24"/>
      <c r="J80" s="24"/>
      <c r="K80" s="24"/>
      <c r="L80" s="24"/>
      <c r="M80" s="211">
        <v>0</v>
      </c>
      <c r="N80" s="211">
        <v>0</v>
      </c>
      <c r="O80" s="211"/>
      <c r="P80" s="211"/>
      <c r="Q80" s="211"/>
      <c r="R80" s="211"/>
      <c r="S80" s="211"/>
      <c r="T80" s="211"/>
      <c r="U80" s="211"/>
      <c r="V80" s="211"/>
      <c r="W80" s="211"/>
      <c r="X80" s="212">
        <v>0</v>
      </c>
      <c r="Y80" s="212">
        <v>0</v>
      </c>
      <c r="Z80" s="212"/>
      <c r="AA80" s="212"/>
      <c r="AB80" s="212"/>
      <c r="AC80" s="212"/>
      <c r="AD80" s="212"/>
      <c r="AE80" s="212"/>
      <c r="AF80" s="212"/>
      <c r="AG80" s="212"/>
      <c r="AH80" s="212"/>
      <c r="AI80" s="213">
        <v>200</v>
      </c>
      <c r="AJ80" s="214" t="s">
        <v>189</v>
      </c>
      <c r="AK80" s="214" t="s">
        <v>35</v>
      </c>
      <c r="AL80" s="214" t="s">
        <v>365</v>
      </c>
      <c r="AM80" s="215"/>
    </row>
    <row r="81" spans="1:40">
      <c r="A81" s="210" t="s">
        <v>170</v>
      </c>
      <c r="B81" s="24">
        <v>0</v>
      </c>
      <c r="C81" s="24">
        <v>0</v>
      </c>
      <c r="D81" s="24"/>
      <c r="E81" s="24"/>
      <c r="F81" s="24"/>
      <c r="G81" s="24"/>
      <c r="H81" s="24"/>
      <c r="I81" s="24"/>
      <c r="J81" s="24"/>
      <c r="K81" s="24"/>
      <c r="L81" s="24"/>
      <c r="M81" s="211">
        <v>0</v>
      </c>
      <c r="N81" s="211">
        <v>0</v>
      </c>
      <c r="O81" s="211"/>
      <c r="P81" s="211"/>
      <c r="Q81" s="211"/>
      <c r="R81" s="211"/>
      <c r="S81" s="211"/>
      <c r="T81" s="211"/>
      <c r="U81" s="211"/>
      <c r="V81" s="211"/>
      <c r="W81" s="211"/>
      <c r="X81" s="212">
        <v>0</v>
      </c>
      <c r="Y81" s="212">
        <v>0</v>
      </c>
      <c r="Z81" s="212"/>
      <c r="AA81" s="212"/>
      <c r="AB81" s="212"/>
      <c r="AC81" s="212"/>
      <c r="AD81" s="212"/>
      <c r="AE81" s="212"/>
      <c r="AF81" s="212"/>
      <c r="AG81" s="212"/>
      <c r="AH81" s="212"/>
      <c r="AI81" s="213">
        <v>200</v>
      </c>
      <c r="AJ81" s="214" t="s">
        <v>189</v>
      </c>
      <c r="AK81" s="214" t="s">
        <v>36</v>
      </c>
      <c r="AL81" s="214" t="s">
        <v>365</v>
      </c>
      <c r="AM81" s="215"/>
    </row>
    <row r="82" spans="1:40">
      <c r="A82" s="210" t="s">
        <v>9</v>
      </c>
      <c r="B82" s="24">
        <v>23000</v>
      </c>
      <c r="C82" s="24">
        <v>60000</v>
      </c>
      <c r="D82" s="24"/>
      <c r="E82" s="24"/>
      <c r="F82" s="24"/>
      <c r="G82" s="24"/>
      <c r="H82" s="24"/>
      <c r="I82" s="24"/>
      <c r="J82" s="24"/>
      <c r="K82" s="24"/>
      <c r="L82" s="24"/>
      <c r="M82" s="211">
        <v>644</v>
      </c>
      <c r="N82" s="211">
        <v>520</v>
      </c>
      <c r="O82" s="211"/>
      <c r="P82" s="211"/>
      <c r="Q82" s="211"/>
      <c r="R82" s="211"/>
      <c r="S82" s="211"/>
      <c r="T82" s="211"/>
      <c r="U82" s="211"/>
      <c r="V82" s="211"/>
      <c r="W82" s="211"/>
      <c r="X82" s="212">
        <v>14.811999999999999</v>
      </c>
      <c r="Y82" s="212">
        <v>31.2</v>
      </c>
      <c r="Z82" s="212"/>
      <c r="AA82" s="212"/>
      <c r="AB82" s="212"/>
      <c r="AC82" s="212"/>
      <c r="AD82" s="212"/>
      <c r="AE82" s="212"/>
      <c r="AF82" s="212"/>
      <c r="AG82" s="212"/>
      <c r="AH82" s="212"/>
      <c r="AI82" s="213">
        <v>400</v>
      </c>
      <c r="AJ82" s="214" t="s">
        <v>189</v>
      </c>
      <c r="AK82" s="214" t="s">
        <v>53</v>
      </c>
      <c r="AL82" s="214" t="s">
        <v>364</v>
      </c>
      <c r="AM82" s="215">
        <v>50</v>
      </c>
    </row>
    <row r="83" spans="1:40">
      <c r="A83" s="210" t="s">
        <v>250</v>
      </c>
      <c r="B83" s="24">
        <v>0</v>
      </c>
      <c r="C83" s="24">
        <v>0</v>
      </c>
      <c r="D83" s="24"/>
      <c r="E83" s="24"/>
      <c r="F83" s="24"/>
      <c r="G83" s="24"/>
      <c r="H83" s="24"/>
      <c r="I83" s="24"/>
      <c r="J83" s="24"/>
      <c r="K83" s="24"/>
      <c r="L83" s="24"/>
      <c r="M83" s="211">
        <v>0</v>
      </c>
      <c r="N83" s="211">
        <v>0</v>
      </c>
      <c r="O83" s="211"/>
      <c r="P83" s="211"/>
      <c r="Q83" s="211"/>
      <c r="R83" s="211"/>
      <c r="S83" s="211"/>
      <c r="T83" s="211"/>
      <c r="U83" s="211"/>
      <c r="V83" s="211"/>
      <c r="W83" s="211"/>
      <c r="X83" s="212">
        <v>0</v>
      </c>
      <c r="Y83" s="212">
        <v>0</v>
      </c>
      <c r="Z83" s="212"/>
      <c r="AA83" s="212"/>
      <c r="AB83" s="212"/>
      <c r="AC83" s="212"/>
      <c r="AD83" s="212"/>
      <c r="AE83" s="212"/>
      <c r="AF83" s="212"/>
      <c r="AG83" s="212"/>
      <c r="AH83" s="212"/>
      <c r="AI83" s="213">
        <v>400</v>
      </c>
      <c r="AJ83" s="214" t="s">
        <v>189</v>
      </c>
      <c r="AK83" s="214" t="s">
        <v>53</v>
      </c>
      <c r="AL83" s="214" t="s">
        <v>364</v>
      </c>
      <c r="AM83" s="215">
        <v>100</v>
      </c>
    </row>
    <row r="84" spans="1:40">
      <c r="A84" s="210" t="s">
        <v>316</v>
      </c>
      <c r="B84" s="24">
        <v>0</v>
      </c>
      <c r="C84" s="24">
        <v>0</v>
      </c>
      <c r="D84" s="24"/>
      <c r="E84" s="24"/>
      <c r="F84" s="24"/>
      <c r="G84" s="24"/>
      <c r="H84" s="24"/>
      <c r="I84" s="24"/>
      <c r="J84" s="24"/>
      <c r="K84" s="24"/>
      <c r="L84" s="24"/>
      <c r="M84" s="211">
        <v>0</v>
      </c>
      <c r="N84" s="211">
        <v>0</v>
      </c>
      <c r="O84" s="211"/>
      <c r="P84" s="211"/>
      <c r="Q84" s="211"/>
      <c r="R84" s="211"/>
      <c r="S84" s="211"/>
      <c r="T84" s="211"/>
      <c r="U84" s="211"/>
      <c r="V84" s="211"/>
      <c r="W84" s="211"/>
      <c r="X84" s="212">
        <v>0</v>
      </c>
      <c r="Y84" s="212">
        <v>0</v>
      </c>
      <c r="Z84" s="212"/>
      <c r="AA84" s="212"/>
      <c r="AB84" s="212"/>
      <c r="AC84" s="212"/>
      <c r="AD84" s="212"/>
      <c r="AE84" s="212"/>
      <c r="AF84" s="212"/>
      <c r="AG84" s="212"/>
      <c r="AH84" s="212"/>
      <c r="AI84" s="213">
        <v>400</v>
      </c>
      <c r="AJ84" s="214" t="s">
        <v>189</v>
      </c>
      <c r="AK84" s="214" t="s">
        <v>53</v>
      </c>
      <c r="AL84" s="214" t="s">
        <v>364</v>
      </c>
      <c r="AM84" s="215">
        <v>50</v>
      </c>
    </row>
    <row r="85" spans="1:40">
      <c r="A85" s="210" t="s">
        <v>11</v>
      </c>
      <c r="B85" s="24">
        <v>2000</v>
      </c>
      <c r="C85" s="24">
        <v>29283</v>
      </c>
      <c r="D85" s="24"/>
      <c r="E85" s="24"/>
      <c r="F85" s="24"/>
      <c r="G85" s="24"/>
      <c r="H85" s="24"/>
      <c r="I85" s="24"/>
      <c r="J85" s="24"/>
      <c r="K85" s="24"/>
      <c r="L85" s="24"/>
      <c r="M85" s="211">
        <v>1100</v>
      </c>
      <c r="N85" s="211">
        <v>815.28168664412806</v>
      </c>
      <c r="O85" s="211"/>
      <c r="P85" s="211"/>
      <c r="Q85" s="211"/>
      <c r="R85" s="211"/>
      <c r="S85" s="211"/>
      <c r="T85" s="211"/>
      <c r="U85" s="211"/>
      <c r="V85" s="211"/>
      <c r="W85" s="211"/>
      <c r="X85" s="212">
        <v>2.2000000000000002</v>
      </c>
      <c r="Y85" s="212">
        <v>23.873893630000001</v>
      </c>
      <c r="Z85" s="212"/>
      <c r="AA85" s="212"/>
      <c r="AB85" s="212"/>
      <c r="AC85" s="212"/>
      <c r="AD85" s="212"/>
      <c r="AE85" s="212"/>
      <c r="AF85" s="212"/>
      <c r="AG85" s="212"/>
      <c r="AH85" s="212"/>
      <c r="AI85" s="213">
        <v>400</v>
      </c>
      <c r="AJ85" s="214" t="s">
        <v>189</v>
      </c>
      <c r="AK85" s="214" t="s">
        <v>31</v>
      </c>
      <c r="AL85" s="214" t="s">
        <v>365</v>
      </c>
      <c r="AM85" s="215">
        <v>100</v>
      </c>
    </row>
    <row r="86" spans="1:40">
      <c r="A86" s="210" t="s">
        <v>10</v>
      </c>
      <c r="B86" s="24">
        <v>12000</v>
      </c>
      <c r="C86" s="24">
        <v>53000</v>
      </c>
      <c r="D86" s="24"/>
      <c r="E86" s="24"/>
      <c r="F86" s="24"/>
      <c r="G86" s="24"/>
      <c r="H86" s="24"/>
      <c r="I86" s="24"/>
      <c r="J86" s="24"/>
      <c r="K86" s="24"/>
      <c r="L86" s="24"/>
      <c r="M86" s="211">
        <v>1850</v>
      </c>
      <c r="N86" s="211">
        <v>1000</v>
      </c>
      <c r="O86" s="211"/>
      <c r="P86" s="211"/>
      <c r="Q86" s="211"/>
      <c r="R86" s="211"/>
      <c r="S86" s="211"/>
      <c r="T86" s="211"/>
      <c r="U86" s="211"/>
      <c r="V86" s="211"/>
      <c r="W86" s="211"/>
      <c r="X86" s="212">
        <v>22.2</v>
      </c>
      <c r="Y86" s="212">
        <v>53</v>
      </c>
      <c r="Z86" s="212"/>
      <c r="AA86" s="212"/>
      <c r="AB86" s="212"/>
      <c r="AC86" s="212"/>
      <c r="AD86" s="212"/>
      <c r="AE86" s="212"/>
      <c r="AF86" s="212"/>
      <c r="AG86" s="212"/>
      <c r="AH86" s="212"/>
      <c r="AI86" s="213">
        <v>400</v>
      </c>
      <c r="AJ86" s="214" t="s">
        <v>189</v>
      </c>
      <c r="AK86" s="214" t="s">
        <v>57</v>
      </c>
      <c r="AL86" s="214" t="s">
        <v>365</v>
      </c>
      <c r="AM86" s="215">
        <v>50</v>
      </c>
    </row>
    <row r="87" spans="1:40">
      <c r="A87" s="210" t="s">
        <v>23</v>
      </c>
      <c r="B87" s="24">
        <v>1000</v>
      </c>
      <c r="C87" s="24">
        <v>2555</v>
      </c>
      <c r="D87" s="24"/>
      <c r="E87" s="24"/>
      <c r="F87" s="24"/>
      <c r="G87" s="24"/>
      <c r="H87" s="24"/>
      <c r="I87" s="24"/>
      <c r="J87" s="24"/>
      <c r="K87" s="24"/>
      <c r="L87" s="24"/>
      <c r="M87" s="211">
        <v>2000</v>
      </c>
      <c r="N87" s="211">
        <v>1515.7223793275484</v>
      </c>
      <c r="O87" s="211"/>
      <c r="P87" s="211"/>
      <c r="Q87" s="211"/>
      <c r="R87" s="211"/>
      <c r="S87" s="211"/>
      <c r="T87" s="211"/>
      <c r="U87" s="211"/>
      <c r="V87" s="211"/>
      <c r="W87" s="211"/>
      <c r="X87" s="212">
        <v>2</v>
      </c>
      <c r="Y87" s="212">
        <v>3.8726706791818866</v>
      </c>
      <c r="Z87" s="212"/>
      <c r="AA87" s="212"/>
      <c r="AB87" s="212"/>
      <c r="AC87" s="212"/>
      <c r="AD87" s="212"/>
      <c r="AE87" s="212"/>
      <c r="AF87" s="212"/>
      <c r="AG87" s="212"/>
      <c r="AH87" s="212"/>
      <c r="AI87" s="213">
        <v>400</v>
      </c>
      <c r="AJ87" s="214" t="s">
        <v>189</v>
      </c>
      <c r="AK87" s="214" t="s">
        <v>57</v>
      </c>
      <c r="AL87" s="214" t="s">
        <v>365</v>
      </c>
      <c r="AM87" s="216">
        <v>100</v>
      </c>
    </row>
    <row r="88" spans="1:40">
      <c r="A88" s="210" t="s">
        <v>12</v>
      </c>
      <c r="B88" s="24">
        <v>1000</v>
      </c>
      <c r="C88" s="24">
        <v>1817.6263736263736</v>
      </c>
      <c r="D88" s="24"/>
      <c r="E88" s="24"/>
      <c r="F88" s="24"/>
      <c r="G88" s="24"/>
      <c r="H88" s="24"/>
      <c r="I88" s="24"/>
      <c r="J88" s="24"/>
      <c r="K88" s="24"/>
      <c r="L88" s="24"/>
      <c r="M88" s="211">
        <v>8000</v>
      </c>
      <c r="N88" s="211">
        <v>6611.5927686633941</v>
      </c>
      <c r="O88" s="211"/>
      <c r="P88" s="211"/>
      <c r="Q88" s="211"/>
      <c r="R88" s="211"/>
      <c r="S88" s="211"/>
      <c r="T88" s="211"/>
      <c r="U88" s="211"/>
      <c r="V88" s="211"/>
      <c r="W88" s="211"/>
      <c r="X88" s="212">
        <v>8</v>
      </c>
      <c r="Y88" s="212">
        <v>12.017405388</v>
      </c>
      <c r="Z88" s="212"/>
      <c r="AA88" s="212"/>
      <c r="AB88" s="212"/>
      <c r="AC88" s="212"/>
      <c r="AD88" s="212"/>
      <c r="AE88" s="212"/>
      <c r="AF88" s="212"/>
      <c r="AG88" s="212"/>
      <c r="AH88" s="212"/>
      <c r="AI88" s="213">
        <v>400</v>
      </c>
      <c r="AJ88" s="214" t="s">
        <v>189</v>
      </c>
      <c r="AK88" s="214" t="s">
        <v>35</v>
      </c>
      <c r="AL88" s="214" t="s">
        <v>365</v>
      </c>
      <c r="AM88" s="216" t="s">
        <v>408</v>
      </c>
      <c r="AN88" s="181"/>
    </row>
    <row r="89" spans="1:40">
      <c r="A89" s="210" t="s">
        <v>171</v>
      </c>
      <c r="B89" s="24">
        <v>0</v>
      </c>
      <c r="C89" s="24">
        <v>0</v>
      </c>
      <c r="D89" s="24"/>
      <c r="E89" s="24"/>
      <c r="F89" s="24"/>
      <c r="G89" s="24"/>
      <c r="H89" s="24"/>
      <c r="I89" s="24"/>
      <c r="J89" s="24"/>
      <c r="K89" s="24"/>
      <c r="L89" s="24"/>
      <c r="M89" s="211">
        <v>0</v>
      </c>
      <c r="N89" s="211">
        <v>0</v>
      </c>
      <c r="O89" s="211"/>
      <c r="P89" s="211"/>
      <c r="Q89" s="211"/>
      <c r="R89" s="211"/>
      <c r="S89" s="211"/>
      <c r="T89" s="211"/>
      <c r="U89" s="211"/>
      <c r="V89" s="211"/>
      <c r="W89" s="211"/>
      <c r="X89" s="212">
        <v>0</v>
      </c>
      <c r="Y89" s="212">
        <v>0</v>
      </c>
      <c r="Z89" s="212"/>
      <c r="AA89" s="212"/>
      <c r="AB89" s="212"/>
      <c r="AC89" s="212"/>
      <c r="AD89" s="212"/>
      <c r="AE89" s="212"/>
      <c r="AF89" s="212"/>
      <c r="AG89" s="212"/>
      <c r="AH89" s="212"/>
      <c r="AI89" s="213">
        <v>400</v>
      </c>
      <c r="AJ89" s="214" t="s">
        <v>189</v>
      </c>
      <c r="AK89" s="214" t="s">
        <v>36</v>
      </c>
      <c r="AL89" s="214" t="s">
        <v>365</v>
      </c>
      <c r="AM89" s="215">
        <v>100</v>
      </c>
    </row>
    <row r="90" spans="1:40">
      <c r="A90" s="210" t="s">
        <v>28</v>
      </c>
      <c r="B90" s="24">
        <v>0</v>
      </c>
      <c r="C90" s="24">
        <v>0</v>
      </c>
      <c r="D90" s="24"/>
      <c r="E90" s="24"/>
      <c r="F90" s="24"/>
      <c r="G90" s="24"/>
      <c r="H90" s="24"/>
      <c r="I90" s="24"/>
      <c r="J90" s="24"/>
      <c r="K90" s="24"/>
      <c r="L90" s="24"/>
      <c r="M90" s="211">
        <v>0</v>
      </c>
      <c r="N90" s="211">
        <v>0</v>
      </c>
      <c r="O90" s="211"/>
      <c r="P90" s="211"/>
      <c r="Q90" s="211"/>
      <c r="R90" s="211"/>
      <c r="S90" s="211"/>
      <c r="T90" s="211"/>
      <c r="U90" s="211"/>
      <c r="V90" s="211"/>
      <c r="W90" s="211"/>
      <c r="X90" s="212">
        <v>0</v>
      </c>
      <c r="Y90" s="212">
        <v>0</v>
      </c>
      <c r="Z90" s="212"/>
      <c r="AA90" s="212"/>
      <c r="AB90" s="212"/>
      <c r="AC90" s="212"/>
      <c r="AD90" s="212"/>
      <c r="AE90" s="212"/>
      <c r="AF90" s="212"/>
      <c r="AG90" s="212"/>
      <c r="AH90" s="212"/>
      <c r="AI90" s="213">
        <v>800</v>
      </c>
      <c r="AJ90" s="214" t="s">
        <v>189</v>
      </c>
      <c r="AK90" s="214" t="s">
        <v>104</v>
      </c>
      <c r="AL90" s="214" t="s">
        <v>364</v>
      </c>
      <c r="AM90" s="215">
        <v>100</v>
      </c>
    </row>
    <row r="91" spans="1:40">
      <c r="A91" s="210" t="s">
        <v>13</v>
      </c>
      <c r="B91" s="24">
        <v>0</v>
      </c>
      <c r="C91" s="24">
        <v>0</v>
      </c>
      <c r="D91" s="24"/>
      <c r="E91" s="24"/>
      <c r="F91" s="24"/>
      <c r="G91" s="24"/>
      <c r="H91" s="24"/>
      <c r="I91" s="24"/>
      <c r="J91" s="24"/>
      <c r="K91" s="24"/>
      <c r="L91" s="24"/>
      <c r="M91" s="211">
        <v>0</v>
      </c>
      <c r="N91" s="211">
        <v>0</v>
      </c>
      <c r="O91" s="211"/>
      <c r="P91" s="211"/>
      <c r="Q91" s="211"/>
      <c r="R91" s="211"/>
      <c r="S91" s="211"/>
      <c r="T91" s="211"/>
      <c r="U91" s="211"/>
      <c r="V91" s="211"/>
      <c r="W91" s="211"/>
      <c r="X91" s="212">
        <v>0</v>
      </c>
      <c r="Y91" s="212">
        <v>0</v>
      </c>
      <c r="Z91" s="212"/>
      <c r="AA91" s="212"/>
      <c r="AB91" s="212"/>
      <c r="AC91" s="212"/>
      <c r="AD91" s="212"/>
      <c r="AE91" s="212"/>
      <c r="AF91" s="212"/>
      <c r="AG91" s="212"/>
      <c r="AH91" s="212"/>
      <c r="AI91" s="213">
        <v>800</v>
      </c>
      <c r="AJ91" s="214" t="s">
        <v>189</v>
      </c>
      <c r="AK91" s="214" t="s">
        <v>31</v>
      </c>
      <c r="AL91" s="214" t="s">
        <v>365</v>
      </c>
      <c r="AM91" s="215" t="s">
        <v>414</v>
      </c>
    </row>
    <row r="92" spans="1:40">
      <c r="A92" s="210" t="s">
        <v>14</v>
      </c>
      <c r="B92" s="24">
        <v>0</v>
      </c>
      <c r="C92" s="24">
        <v>0</v>
      </c>
      <c r="D92" s="24"/>
      <c r="E92" s="24"/>
      <c r="F92" s="24"/>
      <c r="G92" s="24"/>
      <c r="H92" s="24"/>
      <c r="I92" s="24"/>
      <c r="J92" s="24"/>
      <c r="K92" s="24"/>
      <c r="L92" s="24"/>
      <c r="M92" s="211">
        <v>0</v>
      </c>
      <c r="N92" s="211">
        <v>0</v>
      </c>
      <c r="O92" s="211"/>
      <c r="P92" s="211"/>
      <c r="Q92" s="211"/>
      <c r="R92" s="211"/>
      <c r="S92" s="211"/>
      <c r="T92" s="211"/>
      <c r="U92" s="211"/>
      <c r="V92" s="211"/>
      <c r="W92" s="211"/>
      <c r="X92" s="212">
        <v>0</v>
      </c>
      <c r="Y92" s="212">
        <v>0</v>
      </c>
      <c r="Z92" s="212"/>
      <c r="AA92" s="212"/>
      <c r="AB92" s="212"/>
      <c r="AC92" s="212"/>
      <c r="AD92" s="212"/>
      <c r="AE92" s="212"/>
      <c r="AF92" s="212"/>
      <c r="AG92" s="212"/>
      <c r="AH92" s="212"/>
      <c r="AI92" s="213">
        <v>800</v>
      </c>
      <c r="AJ92" s="214" t="s">
        <v>189</v>
      </c>
      <c r="AK92" s="214" t="s">
        <v>57</v>
      </c>
      <c r="AL92" s="214" t="s">
        <v>365</v>
      </c>
      <c r="AM92" s="215" t="s">
        <v>414</v>
      </c>
    </row>
    <row r="93" spans="1:40">
      <c r="A93" s="210" t="s">
        <v>15</v>
      </c>
      <c r="B93" s="24">
        <v>0</v>
      </c>
      <c r="C93" s="24">
        <v>0</v>
      </c>
      <c r="D93" s="24"/>
      <c r="E93" s="24"/>
      <c r="F93" s="24"/>
      <c r="G93" s="24"/>
      <c r="H93" s="24"/>
      <c r="I93" s="24"/>
      <c r="J93" s="24"/>
      <c r="K93" s="24"/>
      <c r="L93" s="24"/>
      <c r="M93" s="211">
        <v>0</v>
      </c>
      <c r="N93" s="211">
        <v>0</v>
      </c>
      <c r="O93" s="211"/>
      <c r="P93" s="211"/>
      <c r="Q93" s="211"/>
      <c r="R93" s="211"/>
      <c r="S93" s="211"/>
      <c r="T93" s="211"/>
      <c r="U93" s="211"/>
      <c r="V93" s="211"/>
      <c r="W93" s="211"/>
      <c r="X93" s="212">
        <v>0</v>
      </c>
      <c r="Y93" s="212">
        <v>0</v>
      </c>
      <c r="Z93" s="212"/>
      <c r="AA93" s="212"/>
      <c r="AB93" s="212"/>
      <c r="AC93" s="212"/>
      <c r="AD93" s="212"/>
      <c r="AE93" s="212"/>
      <c r="AF93" s="212"/>
      <c r="AG93" s="212"/>
      <c r="AH93" s="212"/>
      <c r="AI93" s="213">
        <v>800</v>
      </c>
      <c r="AJ93" s="214" t="s">
        <v>189</v>
      </c>
      <c r="AK93" s="214" t="s">
        <v>35</v>
      </c>
      <c r="AL93" s="214" t="s">
        <v>365</v>
      </c>
      <c r="AM93" s="215" t="s">
        <v>414</v>
      </c>
    </row>
    <row r="94" spans="1:40">
      <c r="A94" s="210" t="s">
        <v>16</v>
      </c>
      <c r="B94" s="24">
        <v>0</v>
      </c>
      <c r="C94" s="24">
        <v>0</v>
      </c>
      <c r="D94" s="24"/>
      <c r="E94" s="24"/>
      <c r="F94" s="24"/>
      <c r="G94" s="24"/>
      <c r="H94" s="24"/>
      <c r="I94" s="24"/>
      <c r="J94" s="24"/>
      <c r="K94" s="24"/>
      <c r="L94" s="24"/>
      <c r="M94" s="211">
        <v>0</v>
      </c>
      <c r="N94" s="211">
        <v>0</v>
      </c>
      <c r="O94" s="211"/>
      <c r="P94" s="211"/>
      <c r="Q94" s="211"/>
      <c r="R94" s="211"/>
      <c r="S94" s="211"/>
      <c r="T94" s="211"/>
      <c r="U94" s="211"/>
      <c r="V94" s="211"/>
      <c r="W94" s="211"/>
      <c r="X94" s="212">
        <v>0</v>
      </c>
      <c r="Y94" s="212">
        <v>0</v>
      </c>
      <c r="Z94" s="212"/>
      <c r="AA94" s="212"/>
      <c r="AB94" s="212"/>
      <c r="AC94" s="212"/>
      <c r="AD94" s="212"/>
      <c r="AE94" s="212"/>
      <c r="AF94" s="212"/>
      <c r="AG94" s="212"/>
      <c r="AH94" s="212"/>
      <c r="AI94" s="213">
        <v>800</v>
      </c>
      <c r="AJ94" s="214" t="s">
        <v>189</v>
      </c>
      <c r="AK94" s="214" t="s">
        <v>35</v>
      </c>
      <c r="AL94" s="214" t="s">
        <v>365</v>
      </c>
      <c r="AM94" s="215" t="s">
        <v>414</v>
      </c>
    </row>
    <row r="95" spans="1:40">
      <c r="A95" s="210" t="s">
        <v>17</v>
      </c>
      <c r="B95" s="24">
        <v>0</v>
      </c>
      <c r="C95" s="24">
        <v>0</v>
      </c>
      <c r="D95" s="24"/>
      <c r="E95" s="24"/>
      <c r="F95" s="24"/>
      <c r="G95" s="24"/>
      <c r="H95" s="24"/>
      <c r="I95" s="24"/>
      <c r="J95" s="24"/>
      <c r="K95" s="24"/>
      <c r="L95" s="24"/>
      <c r="M95" s="211">
        <v>0</v>
      </c>
      <c r="N95" s="211">
        <v>0</v>
      </c>
      <c r="O95" s="211"/>
      <c r="P95" s="211"/>
      <c r="Q95" s="211"/>
      <c r="R95" s="211"/>
      <c r="S95" s="211"/>
      <c r="T95" s="211"/>
      <c r="U95" s="211"/>
      <c r="V95" s="211"/>
      <c r="W95" s="211"/>
      <c r="X95" s="212">
        <v>0</v>
      </c>
      <c r="Y95" s="212">
        <v>0</v>
      </c>
      <c r="Z95" s="212"/>
      <c r="AA95" s="212"/>
      <c r="AB95" s="212"/>
      <c r="AC95" s="212"/>
      <c r="AD95" s="212"/>
      <c r="AE95" s="212"/>
      <c r="AF95" s="212"/>
      <c r="AG95" s="212"/>
      <c r="AH95" s="212"/>
      <c r="AI95" s="213">
        <v>800</v>
      </c>
      <c r="AJ95" s="214" t="s">
        <v>189</v>
      </c>
      <c r="AK95" s="214" t="s">
        <v>36</v>
      </c>
      <c r="AL95" s="214" t="s">
        <v>365</v>
      </c>
      <c r="AM95" s="215" t="s">
        <v>414</v>
      </c>
    </row>
    <row r="96" spans="1:40">
      <c r="A96" s="210" t="s">
        <v>18</v>
      </c>
      <c r="B96" s="24">
        <v>0</v>
      </c>
      <c r="C96" s="24">
        <v>0</v>
      </c>
      <c r="D96" s="24"/>
      <c r="E96" s="24"/>
      <c r="F96" s="24"/>
      <c r="G96" s="24"/>
      <c r="H96" s="24"/>
      <c r="I96" s="24"/>
      <c r="J96" s="24"/>
      <c r="K96" s="24"/>
      <c r="L96" s="24"/>
      <c r="M96" s="211">
        <v>0</v>
      </c>
      <c r="N96" s="211">
        <v>0</v>
      </c>
      <c r="O96" s="211"/>
      <c r="P96" s="211"/>
      <c r="Q96" s="211"/>
      <c r="R96" s="211"/>
      <c r="S96" s="211"/>
      <c r="T96" s="211"/>
      <c r="U96" s="211"/>
      <c r="V96" s="211"/>
      <c r="W96" s="211"/>
      <c r="X96" s="212">
        <v>0</v>
      </c>
      <c r="Y96" s="212">
        <v>0</v>
      </c>
      <c r="Z96" s="212"/>
      <c r="AA96" s="212"/>
      <c r="AB96" s="212"/>
      <c r="AC96" s="212"/>
      <c r="AD96" s="212"/>
      <c r="AE96" s="212"/>
      <c r="AF96" s="212"/>
      <c r="AG96" s="212"/>
      <c r="AH96" s="212"/>
      <c r="AI96" s="213">
        <v>1600</v>
      </c>
      <c r="AJ96" s="214" t="s">
        <v>189</v>
      </c>
      <c r="AK96" s="214" t="s">
        <v>53</v>
      </c>
      <c r="AL96" s="214" t="s">
        <v>364</v>
      </c>
      <c r="AM96" s="215">
        <v>100</v>
      </c>
    </row>
    <row r="97" spans="1:39">
      <c r="A97" s="210" t="s">
        <v>19</v>
      </c>
      <c r="B97" s="24">
        <v>0</v>
      </c>
      <c r="C97" s="24">
        <v>0</v>
      </c>
      <c r="D97" s="24"/>
      <c r="E97" s="24"/>
      <c r="F97" s="24"/>
      <c r="G97" s="24"/>
      <c r="H97" s="24"/>
      <c r="I97" s="24"/>
      <c r="J97" s="24"/>
      <c r="K97" s="24"/>
      <c r="L97" s="24"/>
      <c r="M97" s="211">
        <v>0</v>
      </c>
      <c r="N97" s="211">
        <v>0</v>
      </c>
      <c r="O97" s="211"/>
      <c r="P97" s="211"/>
      <c r="Q97" s="211"/>
      <c r="R97" s="211"/>
      <c r="S97" s="211"/>
      <c r="T97" s="211"/>
      <c r="U97" s="211"/>
      <c r="V97" s="211"/>
      <c r="W97" s="211"/>
      <c r="X97" s="212">
        <v>0</v>
      </c>
      <c r="Y97" s="212">
        <v>0</v>
      </c>
      <c r="Z97" s="212"/>
      <c r="AA97" s="212"/>
      <c r="AB97" s="212"/>
      <c r="AC97" s="212"/>
      <c r="AD97" s="212"/>
      <c r="AE97" s="212"/>
      <c r="AF97" s="212"/>
      <c r="AG97" s="212"/>
      <c r="AH97" s="212"/>
      <c r="AI97" s="213">
        <v>1600</v>
      </c>
      <c r="AJ97" s="214" t="s">
        <v>189</v>
      </c>
      <c r="AK97" s="214" t="s">
        <v>31</v>
      </c>
      <c r="AL97" s="214" t="s">
        <v>365</v>
      </c>
      <c r="AM97" s="215">
        <v>200</v>
      </c>
    </row>
    <row r="98" spans="1:39">
      <c r="A98" s="210" t="s">
        <v>20</v>
      </c>
      <c r="B98" s="24">
        <v>0</v>
      </c>
      <c r="C98" s="24">
        <v>0</v>
      </c>
      <c r="D98" s="24"/>
      <c r="E98" s="24"/>
      <c r="F98" s="24"/>
      <c r="G98" s="24"/>
      <c r="H98" s="24"/>
      <c r="I98" s="24"/>
      <c r="J98" s="24"/>
      <c r="K98" s="24"/>
      <c r="L98" s="24"/>
      <c r="M98" s="211">
        <v>0</v>
      </c>
      <c r="N98" s="211">
        <v>0</v>
      </c>
      <c r="O98" s="211"/>
      <c r="P98" s="211"/>
      <c r="Q98" s="211"/>
      <c r="R98" s="211"/>
      <c r="S98" s="211"/>
      <c r="T98" s="211"/>
      <c r="U98" s="211"/>
      <c r="V98" s="211"/>
      <c r="W98" s="211"/>
      <c r="X98" s="212">
        <v>0</v>
      </c>
      <c r="Y98" s="212">
        <v>0</v>
      </c>
      <c r="Z98" s="212"/>
      <c r="AA98" s="212"/>
      <c r="AB98" s="212"/>
      <c r="AC98" s="212"/>
      <c r="AD98" s="212"/>
      <c r="AE98" s="212"/>
      <c r="AF98" s="212"/>
      <c r="AG98" s="212"/>
      <c r="AH98" s="212"/>
      <c r="AI98" s="213">
        <v>1600</v>
      </c>
      <c r="AJ98" s="214" t="s">
        <v>189</v>
      </c>
      <c r="AK98" s="214" t="s">
        <v>57</v>
      </c>
      <c r="AL98" s="214" t="s">
        <v>365</v>
      </c>
      <c r="AM98" s="215">
        <v>200</v>
      </c>
    </row>
    <row r="99" spans="1:39">
      <c r="A99" s="210" t="s">
        <v>29</v>
      </c>
      <c r="B99" s="24">
        <v>0</v>
      </c>
      <c r="C99" s="24">
        <v>0</v>
      </c>
      <c r="D99" s="24"/>
      <c r="E99" s="24"/>
      <c r="F99" s="24"/>
      <c r="G99" s="24"/>
      <c r="H99" s="24"/>
      <c r="I99" s="24"/>
      <c r="J99" s="24"/>
      <c r="K99" s="24"/>
      <c r="L99" s="24"/>
      <c r="M99" s="211">
        <v>0</v>
      </c>
      <c r="N99" s="211">
        <v>0</v>
      </c>
      <c r="O99" s="211"/>
      <c r="P99" s="211"/>
      <c r="Q99" s="211"/>
      <c r="R99" s="211"/>
      <c r="S99" s="211"/>
      <c r="T99" s="211"/>
      <c r="U99" s="211"/>
      <c r="V99" s="211"/>
      <c r="W99" s="211"/>
      <c r="X99" s="212">
        <v>0</v>
      </c>
      <c r="Y99" s="212">
        <v>0</v>
      </c>
      <c r="Z99" s="212"/>
      <c r="AA99" s="212"/>
      <c r="AB99" s="212"/>
      <c r="AC99" s="212"/>
      <c r="AD99" s="212"/>
      <c r="AE99" s="212"/>
      <c r="AF99" s="212"/>
      <c r="AG99" s="212"/>
      <c r="AH99" s="212"/>
      <c r="AI99" s="213">
        <v>1600</v>
      </c>
      <c r="AJ99" s="214" t="s">
        <v>189</v>
      </c>
      <c r="AK99" s="214" t="s">
        <v>35</v>
      </c>
      <c r="AL99" s="214" t="s">
        <v>365</v>
      </c>
      <c r="AM99" s="215"/>
    </row>
    <row r="100" spans="1:39">
      <c r="A100" s="210" t="s">
        <v>172</v>
      </c>
      <c r="B100" s="24">
        <v>0</v>
      </c>
      <c r="C100" s="24">
        <v>0</v>
      </c>
      <c r="D100" s="24"/>
      <c r="E100" s="24"/>
      <c r="F100" s="24"/>
      <c r="G100" s="24"/>
      <c r="H100" s="24"/>
      <c r="I100" s="24"/>
      <c r="J100" s="24"/>
      <c r="K100" s="24"/>
      <c r="L100" s="24"/>
      <c r="M100" s="211">
        <v>0</v>
      </c>
      <c r="N100" s="211">
        <v>0</v>
      </c>
      <c r="O100" s="211"/>
      <c r="P100" s="211"/>
      <c r="Q100" s="211"/>
      <c r="R100" s="211"/>
      <c r="S100" s="211"/>
      <c r="T100" s="211"/>
      <c r="U100" s="211"/>
      <c r="V100" s="211"/>
      <c r="W100" s="211"/>
      <c r="X100" s="212">
        <v>0</v>
      </c>
      <c r="Y100" s="212">
        <v>0</v>
      </c>
      <c r="Z100" s="212"/>
      <c r="AA100" s="212"/>
      <c r="AB100" s="212"/>
      <c r="AC100" s="212"/>
      <c r="AD100" s="212"/>
      <c r="AE100" s="212"/>
      <c r="AF100" s="212"/>
      <c r="AG100" s="212"/>
      <c r="AH100" s="212"/>
      <c r="AI100" s="213">
        <v>1600</v>
      </c>
      <c r="AJ100" s="214" t="s">
        <v>189</v>
      </c>
      <c r="AK100" s="214" t="s">
        <v>119</v>
      </c>
      <c r="AL100" s="214" t="s">
        <v>365</v>
      </c>
      <c r="AM100" s="215"/>
    </row>
    <row r="101" spans="1:39">
      <c r="A101" s="210" t="s">
        <v>173</v>
      </c>
      <c r="B101" s="24">
        <v>0</v>
      </c>
      <c r="C101" s="24">
        <v>0</v>
      </c>
      <c r="D101" s="24"/>
      <c r="E101" s="24"/>
      <c r="F101" s="24"/>
      <c r="G101" s="24"/>
      <c r="H101" s="24"/>
      <c r="I101" s="24"/>
      <c r="J101" s="24"/>
      <c r="K101" s="24"/>
      <c r="L101" s="24"/>
      <c r="M101" s="211">
        <v>0</v>
      </c>
      <c r="N101" s="211">
        <v>0</v>
      </c>
      <c r="O101" s="211"/>
      <c r="P101" s="211"/>
      <c r="Q101" s="211"/>
      <c r="R101" s="211"/>
      <c r="S101" s="211"/>
      <c r="T101" s="211"/>
      <c r="U101" s="211"/>
      <c r="V101" s="211"/>
      <c r="W101" s="211"/>
      <c r="X101" s="212">
        <v>0</v>
      </c>
      <c r="Y101" s="212">
        <v>0</v>
      </c>
      <c r="Z101" s="212"/>
      <c r="AA101" s="212"/>
      <c r="AB101" s="212"/>
      <c r="AC101" s="212"/>
      <c r="AD101" s="212"/>
      <c r="AE101" s="212"/>
      <c r="AF101" s="212"/>
      <c r="AG101" s="212"/>
      <c r="AH101" s="212"/>
      <c r="AI101" s="213">
        <v>3200</v>
      </c>
      <c r="AJ101" s="214" t="s">
        <v>189</v>
      </c>
      <c r="AK101" s="214" t="s">
        <v>53</v>
      </c>
      <c r="AL101" s="214" t="s">
        <v>364</v>
      </c>
      <c r="AM101" s="215"/>
    </row>
    <row r="102" spans="1:39">
      <c r="A102" s="210" t="s">
        <v>174</v>
      </c>
      <c r="B102" s="24">
        <v>0</v>
      </c>
      <c r="C102" s="24">
        <v>0</v>
      </c>
      <c r="D102" s="24"/>
      <c r="E102" s="24"/>
      <c r="F102" s="24"/>
      <c r="G102" s="24"/>
      <c r="H102" s="24"/>
      <c r="I102" s="24"/>
      <c r="J102" s="24"/>
      <c r="K102" s="24"/>
      <c r="L102" s="24"/>
      <c r="M102" s="211">
        <v>0</v>
      </c>
      <c r="N102" s="211">
        <v>0</v>
      </c>
      <c r="O102" s="211"/>
      <c r="P102" s="211"/>
      <c r="Q102" s="211"/>
      <c r="R102" s="211"/>
      <c r="S102" s="211"/>
      <c r="T102" s="211"/>
      <c r="U102" s="211"/>
      <c r="V102" s="211"/>
      <c r="W102" s="211"/>
      <c r="X102" s="212">
        <v>0</v>
      </c>
      <c r="Y102" s="212">
        <v>0</v>
      </c>
      <c r="Z102" s="212"/>
      <c r="AA102" s="212"/>
      <c r="AB102" s="212"/>
      <c r="AC102" s="212"/>
      <c r="AD102" s="212"/>
      <c r="AE102" s="212"/>
      <c r="AF102" s="212"/>
      <c r="AG102" s="212"/>
      <c r="AH102" s="212"/>
      <c r="AI102" s="213">
        <v>3200</v>
      </c>
      <c r="AJ102" s="214" t="s">
        <v>189</v>
      </c>
      <c r="AK102" s="214" t="s">
        <v>31</v>
      </c>
      <c r="AL102" s="214" t="s">
        <v>365</v>
      </c>
      <c r="AM102" s="215"/>
    </row>
    <row r="103" spans="1:39">
      <c r="A103" s="210" t="s">
        <v>175</v>
      </c>
      <c r="B103" s="24">
        <v>0</v>
      </c>
      <c r="C103" s="24">
        <v>0</v>
      </c>
      <c r="D103" s="24"/>
      <c r="E103" s="24"/>
      <c r="F103" s="24"/>
      <c r="G103" s="24"/>
      <c r="H103" s="24"/>
      <c r="I103" s="24"/>
      <c r="J103" s="24"/>
      <c r="K103" s="24"/>
      <c r="L103" s="24"/>
      <c r="M103" s="211">
        <v>0</v>
      </c>
      <c r="N103" s="211">
        <v>0</v>
      </c>
      <c r="O103" s="211"/>
      <c r="P103" s="211"/>
      <c r="Q103" s="211"/>
      <c r="R103" s="211"/>
      <c r="S103" s="211"/>
      <c r="T103" s="211"/>
      <c r="U103" s="211"/>
      <c r="V103" s="211"/>
      <c r="W103" s="211"/>
      <c r="X103" s="212">
        <v>0</v>
      </c>
      <c r="Y103" s="212">
        <v>0</v>
      </c>
      <c r="Z103" s="212"/>
      <c r="AA103" s="212"/>
      <c r="AB103" s="212"/>
      <c r="AC103" s="212"/>
      <c r="AD103" s="212"/>
      <c r="AE103" s="212"/>
      <c r="AF103" s="212"/>
      <c r="AG103" s="212"/>
      <c r="AH103" s="212"/>
      <c r="AI103" s="213">
        <v>3200</v>
      </c>
      <c r="AJ103" s="214" t="s">
        <v>189</v>
      </c>
      <c r="AK103" s="214" t="s">
        <v>57</v>
      </c>
      <c r="AL103" s="214" t="s">
        <v>365</v>
      </c>
      <c r="AM103" s="215"/>
    </row>
    <row r="104" spans="1:39">
      <c r="A104" s="210" t="s">
        <v>176</v>
      </c>
      <c r="B104" s="24">
        <v>0</v>
      </c>
      <c r="C104" s="24">
        <v>0</v>
      </c>
      <c r="D104" s="24"/>
      <c r="E104" s="24"/>
      <c r="F104" s="24"/>
      <c r="G104" s="24"/>
      <c r="H104" s="24"/>
      <c r="I104" s="24"/>
      <c r="J104" s="24"/>
      <c r="K104" s="24"/>
      <c r="L104" s="24"/>
      <c r="M104" s="211">
        <v>0</v>
      </c>
      <c r="N104" s="211">
        <v>0</v>
      </c>
      <c r="O104" s="211"/>
      <c r="P104" s="211"/>
      <c r="Q104" s="211"/>
      <c r="R104" s="211"/>
      <c r="S104" s="211"/>
      <c r="T104" s="211"/>
      <c r="U104" s="211"/>
      <c r="V104" s="211"/>
      <c r="W104" s="211"/>
      <c r="X104" s="212">
        <v>0</v>
      </c>
      <c r="Y104" s="212">
        <v>0</v>
      </c>
      <c r="Z104" s="212"/>
      <c r="AA104" s="212"/>
      <c r="AB104" s="212"/>
      <c r="AC104" s="212"/>
      <c r="AD104" s="212"/>
      <c r="AE104" s="212"/>
      <c r="AF104" s="212"/>
      <c r="AG104" s="212"/>
      <c r="AH104" s="212"/>
      <c r="AI104" s="213">
        <v>3200</v>
      </c>
      <c r="AJ104" s="214" t="s">
        <v>189</v>
      </c>
      <c r="AK104" s="214" t="s">
        <v>35</v>
      </c>
      <c r="AL104" s="214" t="s">
        <v>365</v>
      </c>
      <c r="AM104" s="215"/>
    </row>
    <row r="105" spans="1:39" ht="16.2" thickBot="1">
      <c r="A105" s="210" t="s">
        <v>177</v>
      </c>
      <c r="B105" s="24">
        <v>0</v>
      </c>
      <c r="C105" s="24">
        <v>0</v>
      </c>
      <c r="D105" s="24"/>
      <c r="E105" s="24"/>
      <c r="F105" s="24"/>
      <c r="G105" s="24"/>
      <c r="H105" s="24"/>
      <c r="I105" s="24"/>
      <c r="J105" s="24"/>
      <c r="K105" s="24"/>
      <c r="L105" s="24"/>
      <c r="M105" s="211">
        <v>0</v>
      </c>
      <c r="N105" s="211">
        <v>0</v>
      </c>
      <c r="O105" s="211"/>
      <c r="P105" s="211"/>
      <c r="Q105" s="211"/>
      <c r="R105" s="211"/>
      <c r="S105" s="211"/>
      <c r="T105" s="211"/>
      <c r="U105" s="211"/>
      <c r="V105" s="211"/>
      <c r="W105" s="211"/>
      <c r="X105" s="212">
        <v>0</v>
      </c>
      <c r="Y105" s="212">
        <v>0</v>
      </c>
      <c r="Z105" s="212"/>
      <c r="AA105" s="212"/>
      <c r="AB105" s="212"/>
      <c r="AC105" s="212"/>
      <c r="AD105" s="212"/>
      <c r="AE105" s="212"/>
      <c r="AF105" s="212"/>
      <c r="AG105" s="212"/>
      <c r="AH105" s="212"/>
      <c r="AI105" s="213">
        <v>3200</v>
      </c>
      <c r="AJ105" s="214" t="s">
        <v>189</v>
      </c>
      <c r="AK105" s="214" t="s">
        <v>119</v>
      </c>
      <c r="AL105" s="214" t="s">
        <v>365</v>
      </c>
      <c r="AM105" s="215"/>
    </row>
    <row r="106" spans="1:39" ht="16.2" thickTop="1">
      <c r="A106" s="217"/>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9"/>
      <c r="Z106" s="219"/>
      <c r="AA106" s="219"/>
      <c r="AB106" s="219"/>
      <c r="AC106" s="219"/>
      <c r="AD106" s="219"/>
      <c r="AE106" s="219"/>
      <c r="AF106" s="219"/>
      <c r="AG106" s="219"/>
      <c r="AH106" s="219"/>
      <c r="AI106" s="220"/>
      <c r="AJ106" s="220"/>
      <c r="AK106" s="220"/>
      <c r="AL106" s="220"/>
      <c r="AM106" s="221"/>
    </row>
    <row r="107" spans="1:39">
      <c r="A107" s="119" t="s">
        <v>306</v>
      </c>
      <c r="B107" s="143" t="s">
        <v>214</v>
      </c>
      <c r="C107" s="143" t="s">
        <v>215</v>
      </c>
      <c r="D107" s="143" t="s">
        <v>216</v>
      </c>
      <c r="E107" s="143" t="s">
        <v>217</v>
      </c>
      <c r="F107" s="143" t="s">
        <v>218</v>
      </c>
      <c r="G107" s="143" t="s">
        <v>219</v>
      </c>
      <c r="H107" s="143" t="s">
        <v>220</v>
      </c>
      <c r="I107" s="143" t="s">
        <v>221</v>
      </c>
      <c r="J107" s="143" t="s">
        <v>222</v>
      </c>
      <c r="K107" s="143" t="s">
        <v>223</v>
      </c>
      <c r="L107" s="143" t="s">
        <v>224</v>
      </c>
      <c r="M107" s="143" t="s">
        <v>225</v>
      </c>
      <c r="N107" s="143" t="s">
        <v>226</v>
      </c>
      <c r="O107" s="143" t="s">
        <v>227</v>
      </c>
      <c r="P107" s="143" t="s">
        <v>228</v>
      </c>
      <c r="Q107" s="143" t="s">
        <v>229</v>
      </c>
      <c r="R107" s="143" t="s">
        <v>230</v>
      </c>
      <c r="S107" s="143" t="s">
        <v>231</v>
      </c>
      <c r="T107" s="143" t="s">
        <v>232</v>
      </c>
      <c r="U107" s="143" t="s">
        <v>233</v>
      </c>
      <c r="V107" s="143" t="s">
        <v>234</v>
      </c>
      <c r="W107" s="143" t="s">
        <v>235</v>
      </c>
      <c r="X107" s="143" t="s">
        <v>239</v>
      </c>
      <c r="Y107" s="143" t="s">
        <v>240</v>
      </c>
      <c r="Z107" s="143" t="s">
        <v>241</v>
      </c>
      <c r="AA107" s="143" t="s">
        <v>242</v>
      </c>
      <c r="AB107" s="143" t="s">
        <v>243</v>
      </c>
      <c r="AC107" s="143" t="s">
        <v>244</v>
      </c>
      <c r="AD107" s="143" t="s">
        <v>245</v>
      </c>
      <c r="AE107" s="143" t="s">
        <v>246</v>
      </c>
      <c r="AF107" s="143" t="s">
        <v>247</v>
      </c>
      <c r="AG107" s="143" t="s">
        <v>248</v>
      </c>
      <c r="AH107" s="143" t="s">
        <v>249</v>
      </c>
    </row>
    <row r="108" spans="1:39">
      <c r="A108" s="35">
        <v>1</v>
      </c>
      <c r="B108" s="139">
        <v>14338976</v>
      </c>
      <c r="C108" s="139">
        <v>12104234</v>
      </c>
      <c r="D108" s="139"/>
      <c r="E108" s="139"/>
      <c r="F108" s="139"/>
      <c r="G108" s="139"/>
      <c r="H108" s="139"/>
      <c r="I108" s="139"/>
      <c r="J108" s="139"/>
      <c r="K108" s="139"/>
      <c r="L108" s="139"/>
      <c r="M108" s="39">
        <v>9.1996642661233263</v>
      </c>
      <c r="N108" s="39">
        <v>7.6635049305225342</v>
      </c>
      <c r="O108" s="39"/>
      <c r="P108" s="39"/>
      <c r="Q108" s="39"/>
      <c r="R108" s="39"/>
      <c r="S108" s="39"/>
      <c r="T108" s="39"/>
      <c r="U108" s="39"/>
      <c r="V108" s="39"/>
      <c r="W108" s="39"/>
      <c r="X108" s="140">
        <v>131.91376511999999</v>
      </c>
      <c r="Y108" s="140">
        <v>92.76085693919849</v>
      </c>
      <c r="Z108" s="140"/>
      <c r="AA108" s="140"/>
      <c r="AB108" s="140"/>
      <c r="AC108" s="140"/>
      <c r="AD108" s="140"/>
      <c r="AE108" s="140"/>
      <c r="AF108" s="140"/>
      <c r="AG108" s="140"/>
      <c r="AH108" s="140"/>
      <c r="AI108" s="8">
        <v>1</v>
      </c>
    </row>
    <row r="109" spans="1:39">
      <c r="A109" s="35">
        <v>10</v>
      </c>
      <c r="B109" s="139">
        <v>22020505.100000001</v>
      </c>
      <c r="C109" s="139">
        <v>18620039</v>
      </c>
      <c r="D109" s="139"/>
      <c r="E109" s="139"/>
      <c r="F109" s="139"/>
      <c r="G109" s="139"/>
      <c r="H109" s="139"/>
      <c r="I109" s="139"/>
      <c r="J109" s="139"/>
      <c r="K109" s="139"/>
      <c r="L109" s="139"/>
      <c r="M109" s="39">
        <v>21.426385743470171</v>
      </c>
      <c r="N109" s="39">
        <v>17.765333234809134</v>
      </c>
      <c r="O109" s="39"/>
      <c r="P109" s="39"/>
      <c r="Q109" s="39"/>
      <c r="R109" s="39"/>
      <c r="S109" s="39"/>
      <c r="T109" s="39"/>
      <c r="U109" s="39"/>
      <c r="V109" s="39"/>
      <c r="W109" s="39"/>
      <c r="X109" s="140">
        <v>471.81983653865217</v>
      </c>
      <c r="Y109" s="140">
        <v>330.7911976801422</v>
      </c>
      <c r="Z109" s="140"/>
      <c r="AA109" s="140"/>
      <c r="AB109" s="140"/>
      <c r="AC109" s="140"/>
      <c r="AD109" s="140"/>
      <c r="AE109" s="140"/>
      <c r="AF109" s="140"/>
      <c r="AG109" s="140"/>
      <c r="AH109" s="140"/>
      <c r="AI109" s="8">
        <v>10</v>
      </c>
    </row>
    <row r="110" spans="1:39">
      <c r="A110" s="35">
        <v>25</v>
      </c>
      <c r="B110" s="139">
        <v>375687</v>
      </c>
      <c r="C110" s="139">
        <v>728184</v>
      </c>
      <c r="D110" s="139"/>
      <c r="E110" s="139"/>
      <c r="F110" s="139"/>
      <c r="G110" s="139"/>
      <c r="H110" s="139"/>
      <c r="I110" s="139"/>
      <c r="J110" s="139"/>
      <c r="K110" s="139"/>
      <c r="L110" s="139"/>
      <c r="M110" s="39">
        <v>103.49761934802115</v>
      </c>
      <c r="N110" s="39">
        <v>69.11600364742975</v>
      </c>
      <c r="O110" s="39"/>
      <c r="P110" s="39"/>
      <c r="Q110" s="39"/>
      <c r="R110" s="39"/>
      <c r="S110" s="39"/>
      <c r="T110" s="39"/>
      <c r="U110" s="39"/>
      <c r="V110" s="39"/>
      <c r="W110" s="39"/>
      <c r="X110" s="140">
        <v>38.88271012000002</v>
      </c>
      <c r="Y110" s="140">
        <v>50.329167999999989</v>
      </c>
      <c r="Z110" s="140"/>
      <c r="AA110" s="140"/>
      <c r="AB110" s="140"/>
      <c r="AC110" s="140"/>
      <c r="AD110" s="140"/>
      <c r="AE110" s="140"/>
      <c r="AF110" s="140"/>
      <c r="AG110" s="140"/>
      <c r="AH110" s="140"/>
      <c r="AI110" s="8">
        <v>25</v>
      </c>
    </row>
    <row r="111" spans="1:39">
      <c r="A111" s="35">
        <v>40</v>
      </c>
      <c r="B111" s="139">
        <v>3027900.7525500003</v>
      </c>
      <c r="C111" s="139">
        <v>2689780</v>
      </c>
      <c r="D111" s="139"/>
      <c r="E111" s="139"/>
      <c r="F111" s="139"/>
      <c r="G111" s="139"/>
      <c r="H111" s="139"/>
      <c r="I111" s="139"/>
      <c r="J111" s="139"/>
      <c r="K111" s="139"/>
      <c r="L111" s="139"/>
      <c r="M111" s="39">
        <v>176.81050593770306</v>
      </c>
      <c r="N111" s="39">
        <v>171.10581957835581</v>
      </c>
      <c r="O111" s="39"/>
      <c r="P111" s="39"/>
      <c r="Q111" s="39"/>
      <c r="R111" s="39"/>
      <c r="S111" s="39"/>
      <c r="T111" s="39"/>
      <c r="U111" s="39"/>
      <c r="V111" s="39"/>
      <c r="W111" s="39"/>
      <c r="X111" s="140">
        <v>535.36466398751736</v>
      </c>
      <c r="Y111" s="140">
        <v>460.23701138546988</v>
      </c>
      <c r="Z111" s="140"/>
      <c r="AA111" s="140"/>
      <c r="AB111" s="140"/>
      <c r="AC111" s="140"/>
      <c r="AD111" s="140"/>
      <c r="AE111" s="140"/>
      <c r="AF111" s="140"/>
      <c r="AG111" s="140"/>
      <c r="AH111" s="140"/>
      <c r="AI111" s="8">
        <v>40</v>
      </c>
    </row>
    <row r="112" spans="1:39">
      <c r="A112" s="35">
        <v>50</v>
      </c>
      <c r="B112" s="139">
        <v>0</v>
      </c>
      <c r="C112" s="139">
        <v>0</v>
      </c>
      <c r="D112" s="139"/>
      <c r="E112" s="139"/>
      <c r="F112" s="139"/>
      <c r="G112" s="139"/>
      <c r="H112" s="139"/>
      <c r="I112" s="139"/>
      <c r="J112" s="139"/>
      <c r="K112" s="139"/>
      <c r="L112" s="139"/>
      <c r="M112" s="39" t="s">
        <v>423</v>
      </c>
      <c r="N112" s="39" t="s">
        <v>423</v>
      </c>
      <c r="O112" s="39"/>
      <c r="P112" s="39"/>
      <c r="Q112" s="39"/>
      <c r="R112" s="39"/>
      <c r="S112" s="39"/>
      <c r="T112" s="39"/>
      <c r="U112" s="39"/>
      <c r="V112" s="39"/>
      <c r="W112" s="39"/>
      <c r="X112" s="140">
        <v>0</v>
      </c>
      <c r="Y112" s="140">
        <v>0</v>
      </c>
      <c r="Z112" s="140"/>
      <c r="AA112" s="140"/>
      <c r="AB112" s="140"/>
      <c r="AC112" s="140"/>
      <c r="AD112" s="140"/>
      <c r="AE112" s="140"/>
      <c r="AF112" s="140"/>
      <c r="AG112" s="140"/>
      <c r="AH112" s="140"/>
      <c r="AI112" s="8">
        <v>50</v>
      </c>
    </row>
    <row r="113" spans="1:35">
      <c r="A113" s="35">
        <v>100</v>
      </c>
      <c r="B113" s="139">
        <v>6187018.7366946787</v>
      </c>
      <c r="C113" s="139">
        <v>7908341.8911414724</v>
      </c>
      <c r="D113" s="139"/>
      <c r="E113" s="139"/>
      <c r="F113" s="139"/>
      <c r="G113" s="139"/>
      <c r="H113" s="139"/>
      <c r="I113" s="139"/>
      <c r="J113" s="139"/>
      <c r="K113" s="139"/>
      <c r="L113" s="139"/>
      <c r="M113" s="39">
        <v>348.40774835874726</v>
      </c>
      <c r="N113" s="39">
        <v>217.27610146624414</v>
      </c>
      <c r="O113" s="39"/>
      <c r="P113" s="39"/>
      <c r="Q113" s="39"/>
      <c r="R113" s="39"/>
      <c r="S113" s="39"/>
      <c r="T113" s="39"/>
      <c r="U113" s="39"/>
      <c r="V113" s="39"/>
      <c r="W113" s="39"/>
      <c r="X113" s="140">
        <v>2155.6052671051739</v>
      </c>
      <c r="Y113" s="140">
        <v>1718.2936951694035</v>
      </c>
      <c r="Z113" s="140"/>
      <c r="AA113" s="140"/>
      <c r="AB113" s="140"/>
      <c r="AC113" s="140"/>
      <c r="AD113" s="140"/>
      <c r="AE113" s="140"/>
      <c r="AF113" s="140"/>
      <c r="AG113" s="140"/>
      <c r="AH113" s="140"/>
      <c r="AI113" s="8">
        <v>100</v>
      </c>
    </row>
    <row r="114" spans="1:35">
      <c r="A114" s="35">
        <v>200</v>
      </c>
      <c r="B114" s="139">
        <v>1000</v>
      </c>
      <c r="C114" s="139">
        <v>11072</v>
      </c>
      <c r="D114" s="139"/>
      <c r="E114" s="139"/>
      <c r="F114" s="139"/>
      <c r="G114" s="139"/>
      <c r="H114" s="139"/>
      <c r="I114" s="139"/>
      <c r="J114" s="139"/>
      <c r="K114" s="139"/>
      <c r="L114" s="139"/>
      <c r="M114" s="39">
        <v>1100</v>
      </c>
      <c r="N114" s="39">
        <v>550.44255780346816</v>
      </c>
      <c r="O114" s="39"/>
      <c r="P114" s="39"/>
      <c r="Q114" s="39"/>
      <c r="R114" s="39"/>
      <c r="S114" s="39"/>
      <c r="T114" s="39"/>
      <c r="U114" s="39"/>
      <c r="V114" s="39"/>
      <c r="W114" s="39"/>
      <c r="X114" s="140">
        <v>1.1000000000000001</v>
      </c>
      <c r="Y114" s="140">
        <v>6.0945</v>
      </c>
      <c r="Z114" s="140"/>
      <c r="AA114" s="140"/>
      <c r="AB114" s="140"/>
      <c r="AC114" s="140"/>
      <c r="AD114" s="140"/>
      <c r="AE114" s="140"/>
      <c r="AF114" s="140"/>
      <c r="AG114" s="140"/>
      <c r="AH114" s="140"/>
      <c r="AI114" s="8">
        <v>200</v>
      </c>
    </row>
    <row r="115" spans="1:35">
      <c r="A115" s="35">
        <v>400</v>
      </c>
      <c r="B115" s="139">
        <v>39000</v>
      </c>
      <c r="C115" s="139">
        <v>146655.62637362638</v>
      </c>
      <c r="D115" s="139"/>
      <c r="E115" s="139"/>
      <c r="F115" s="139"/>
      <c r="G115" s="139"/>
      <c r="H115" s="139"/>
      <c r="I115" s="139"/>
      <c r="J115" s="139"/>
      <c r="K115" s="139"/>
      <c r="L115" s="139"/>
      <c r="M115" s="39">
        <v>1261.8461538461538</v>
      </c>
      <c r="N115" s="39">
        <v>845.272511955087</v>
      </c>
      <c r="O115" s="39"/>
      <c r="P115" s="39"/>
      <c r="Q115" s="39"/>
      <c r="R115" s="39"/>
      <c r="S115" s="39"/>
      <c r="T115" s="39"/>
      <c r="U115" s="39"/>
      <c r="V115" s="39"/>
      <c r="W115" s="39"/>
      <c r="X115" s="140">
        <v>49.212000000000003</v>
      </c>
      <c r="Y115" s="140">
        <v>123.96396969718188</v>
      </c>
      <c r="Z115" s="140"/>
      <c r="AA115" s="140"/>
      <c r="AB115" s="140"/>
      <c r="AC115" s="140"/>
      <c r="AD115" s="140"/>
      <c r="AE115" s="140"/>
      <c r="AF115" s="140"/>
      <c r="AG115" s="140"/>
      <c r="AH115" s="140"/>
      <c r="AI115" s="8">
        <v>400</v>
      </c>
    </row>
    <row r="116" spans="1:35">
      <c r="A116" s="35">
        <v>800</v>
      </c>
      <c r="B116" s="139">
        <v>0</v>
      </c>
      <c r="C116" s="139">
        <v>0</v>
      </c>
      <c r="D116" s="139"/>
      <c r="E116" s="139"/>
      <c r="F116" s="139"/>
      <c r="G116" s="139"/>
      <c r="H116" s="139"/>
      <c r="I116" s="139"/>
      <c r="J116" s="139"/>
      <c r="K116" s="139"/>
      <c r="L116" s="139"/>
      <c r="M116" s="39" t="s">
        <v>423</v>
      </c>
      <c r="N116" s="39" t="s">
        <v>423</v>
      </c>
      <c r="O116" s="39"/>
      <c r="P116" s="39"/>
      <c r="Q116" s="39"/>
      <c r="R116" s="39"/>
      <c r="S116" s="39"/>
      <c r="T116" s="39"/>
      <c r="U116" s="39"/>
      <c r="V116" s="39"/>
      <c r="W116" s="39"/>
      <c r="X116" s="140">
        <v>0</v>
      </c>
      <c r="Y116" s="140">
        <v>0</v>
      </c>
      <c r="Z116" s="140"/>
      <c r="AA116" s="140"/>
      <c r="AB116" s="140"/>
      <c r="AC116" s="140"/>
      <c r="AD116" s="140"/>
      <c r="AE116" s="140"/>
      <c r="AF116" s="140"/>
      <c r="AG116" s="140"/>
      <c r="AH116" s="140"/>
      <c r="AI116" s="8">
        <v>800</v>
      </c>
    </row>
    <row r="117" spans="1:35">
      <c r="A117" s="35">
        <v>1600</v>
      </c>
      <c r="B117" s="139">
        <v>0</v>
      </c>
      <c r="C117" s="139">
        <v>0</v>
      </c>
      <c r="D117" s="139"/>
      <c r="E117" s="139"/>
      <c r="F117" s="139"/>
      <c r="G117" s="139"/>
      <c r="H117" s="139"/>
      <c r="I117" s="139"/>
      <c r="J117" s="139"/>
      <c r="K117" s="139"/>
      <c r="L117" s="139"/>
      <c r="M117" s="39" t="s">
        <v>423</v>
      </c>
      <c r="N117" s="39" t="s">
        <v>423</v>
      </c>
      <c r="O117" s="39"/>
      <c r="P117" s="39"/>
      <c r="Q117" s="39"/>
      <c r="R117" s="39"/>
      <c r="S117" s="39"/>
      <c r="T117" s="39"/>
      <c r="U117" s="39"/>
      <c r="V117" s="39"/>
      <c r="W117" s="39"/>
      <c r="X117" s="140">
        <v>0</v>
      </c>
      <c r="Y117" s="140">
        <v>0</v>
      </c>
      <c r="Z117" s="140"/>
      <c r="AA117" s="140"/>
      <c r="AB117" s="140"/>
      <c r="AC117" s="140"/>
      <c r="AD117" s="140"/>
      <c r="AE117" s="140"/>
      <c r="AF117" s="140"/>
      <c r="AG117" s="140"/>
      <c r="AH117" s="140"/>
      <c r="AI117" s="8">
        <v>1600</v>
      </c>
    </row>
    <row r="118" spans="1:35">
      <c r="A118" s="35">
        <v>3200</v>
      </c>
      <c r="B118" s="139">
        <v>0</v>
      </c>
      <c r="C118" s="139">
        <v>0</v>
      </c>
      <c r="D118" s="139"/>
      <c r="E118" s="139"/>
      <c r="F118" s="139"/>
      <c r="G118" s="139"/>
      <c r="H118" s="139"/>
      <c r="I118" s="139"/>
      <c r="J118" s="139"/>
      <c r="K118" s="139"/>
      <c r="L118" s="139"/>
      <c r="M118" s="39" t="s">
        <v>423</v>
      </c>
      <c r="N118" s="39" t="s">
        <v>423</v>
      </c>
      <c r="O118" s="39"/>
      <c r="P118" s="39"/>
      <c r="Q118" s="39"/>
      <c r="R118" s="39"/>
      <c r="S118" s="39"/>
      <c r="T118" s="39"/>
      <c r="U118" s="39"/>
      <c r="V118" s="39"/>
      <c r="W118" s="39"/>
      <c r="X118" s="140">
        <v>0</v>
      </c>
      <c r="Y118" s="140">
        <v>0</v>
      </c>
      <c r="Z118" s="140"/>
      <c r="AA118" s="140"/>
      <c r="AB118" s="140"/>
      <c r="AC118" s="140"/>
      <c r="AD118" s="140"/>
      <c r="AE118" s="140"/>
      <c r="AF118" s="140"/>
      <c r="AG118" s="140"/>
      <c r="AH118" s="140"/>
      <c r="AI118" s="8">
        <v>3200</v>
      </c>
    </row>
    <row r="119" spans="1:35">
      <c r="A119" s="14" t="s">
        <v>236</v>
      </c>
      <c r="B119" s="139">
        <v>45990087.589244679</v>
      </c>
      <c r="C119" s="139">
        <v>42208306.517515101</v>
      </c>
      <c r="D119" s="139"/>
      <c r="E119" s="139"/>
      <c r="F119" s="139"/>
      <c r="G119" s="139"/>
      <c r="H119" s="139"/>
      <c r="I119" s="139"/>
      <c r="J119" s="139"/>
      <c r="K119" s="139"/>
      <c r="L119" s="139"/>
      <c r="M119" s="39">
        <v>73.578860581746468</v>
      </c>
      <c r="N119" s="39">
        <v>65.92234155892416</v>
      </c>
      <c r="O119" s="39"/>
      <c r="P119" s="39"/>
      <c r="Q119" s="39"/>
      <c r="R119" s="39"/>
      <c r="S119" s="39"/>
      <c r="T119" s="39"/>
      <c r="U119" s="39"/>
      <c r="V119" s="39"/>
      <c r="W119" s="39"/>
      <c r="X119" s="140">
        <v>3383.8982428713425</v>
      </c>
      <c r="Y119" s="140">
        <v>2782.470398871395</v>
      </c>
      <c r="Z119" s="140"/>
      <c r="AA119" s="140"/>
      <c r="AB119" s="140"/>
      <c r="AC119" s="140"/>
      <c r="AD119" s="140"/>
      <c r="AE119" s="140"/>
      <c r="AF119" s="140"/>
      <c r="AG119" s="140"/>
      <c r="AH119" s="140"/>
    </row>
    <row r="120" spans="1:35">
      <c r="M120" s="141"/>
      <c r="N120" s="141"/>
      <c r="O120" s="141"/>
      <c r="P120" s="141"/>
      <c r="Q120" s="141"/>
      <c r="R120" s="141"/>
      <c r="S120" s="141"/>
      <c r="T120" s="141"/>
      <c r="U120" s="141"/>
      <c r="V120" s="141"/>
      <c r="W120" s="141"/>
      <c r="X120" s="141"/>
      <c r="Y120" s="142"/>
      <c r="Z120" s="142"/>
      <c r="AA120" s="142"/>
      <c r="AB120" s="142"/>
      <c r="AC120" s="142"/>
      <c r="AD120" s="142"/>
      <c r="AE120" s="142"/>
      <c r="AF120" s="142"/>
      <c r="AG120" s="142"/>
      <c r="AH120" s="142"/>
      <c r="AI120" s="8"/>
    </row>
    <row r="123" spans="1:35">
      <c r="A123" s="14" t="s">
        <v>210</v>
      </c>
    </row>
    <row r="124" spans="1:35">
      <c r="A124" s="21" t="s">
        <v>189</v>
      </c>
      <c r="B124" s="7">
        <v>2018</v>
      </c>
      <c r="C124" s="7">
        <v>2019</v>
      </c>
      <c r="D124" s="7">
        <v>2020</v>
      </c>
      <c r="E124" s="7">
        <v>2021</v>
      </c>
      <c r="F124" s="7">
        <v>2022</v>
      </c>
      <c r="G124" s="7">
        <v>2023</v>
      </c>
      <c r="H124" s="7">
        <v>2024</v>
      </c>
      <c r="I124" s="7">
        <v>2025</v>
      </c>
      <c r="J124" s="7">
        <v>2026</v>
      </c>
      <c r="K124" s="7">
        <v>2027</v>
      </c>
      <c r="L124" s="7">
        <v>2028</v>
      </c>
    </row>
    <row r="125" spans="1:35">
      <c r="A125" s="14" t="s">
        <v>207</v>
      </c>
      <c r="B125" s="206">
        <v>999.55410577146779</v>
      </c>
      <c r="C125" s="15">
        <v>1175.8112636635979</v>
      </c>
      <c r="D125" s="15"/>
      <c r="E125" s="15"/>
      <c r="F125" s="15"/>
      <c r="G125" s="15"/>
      <c r="H125" s="15"/>
      <c r="I125" s="15"/>
      <c r="J125" s="15"/>
      <c r="K125" s="15"/>
      <c r="L125" s="15"/>
    </row>
    <row r="126" spans="1:35">
      <c r="A126" s="14" t="s">
        <v>208</v>
      </c>
      <c r="B126" s="16">
        <v>3028.5541057714677</v>
      </c>
      <c r="C126" s="16">
        <v>4204.3653694350651</v>
      </c>
      <c r="D126" s="16"/>
      <c r="E126" s="16"/>
      <c r="F126" s="16"/>
      <c r="G126" s="16"/>
      <c r="H126" s="16"/>
      <c r="I126" s="16"/>
      <c r="J126" s="16"/>
      <c r="K126" s="16"/>
      <c r="L126" s="16"/>
    </row>
    <row r="127" spans="1:35">
      <c r="A127" s="14" t="s">
        <v>209</v>
      </c>
      <c r="C127" s="17">
        <v>0.38824178885325922</v>
      </c>
      <c r="D127" s="17"/>
      <c r="E127" s="17"/>
      <c r="F127" s="17"/>
      <c r="G127" s="17"/>
      <c r="H127" s="17"/>
      <c r="I127" s="17"/>
      <c r="J127" s="17"/>
      <c r="K127" s="17"/>
      <c r="L127" s="17"/>
    </row>
    <row r="131" spans="1:34" ht="21">
      <c r="A131" s="12" t="s">
        <v>252</v>
      </c>
      <c r="G131" s="43" t="s">
        <v>253</v>
      </c>
      <c r="R131" s="43" t="s">
        <v>254</v>
      </c>
      <c r="AC131" s="43" t="s">
        <v>255</v>
      </c>
    </row>
    <row r="132" spans="1:34">
      <c r="B132" s="27">
        <v>2018</v>
      </c>
      <c r="C132" s="42">
        <v>2019</v>
      </c>
      <c r="D132" s="42">
        <v>2020</v>
      </c>
      <c r="E132" s="42">
        <v>2021</v>
      </c>
      <c r="F132" s="42">
        <v>2022</v>
      </c>
      <c r="G132" s="42">
        <v>2023</v>
      </c>
      <c r="H132" s="42">
        <v>2024</v>
      </c>
      <c r="I132" s="42">
        <v>2025</v>
      </c>
      <c r="J132" s="42">
        <v>2026</v>
      </c>
      <c r="K132" s="42">
        <v>2027</v>
      </c>
      <c r="L132" s="42">
        <v>2028</v>
      </c>
      <c r="M132" s="27">
        <v>2018</v>
      </c>
      <c r="N132" s="42">
        <v>2019</v>
      </c>
      <c r="O132" s="42">
        <v>2020</v>
      </c>
      <c r="P132" s="42">
        <v>2021</v>
      </c>
      <c r="Q132" s="42">
        <v>2022</v>
      </c>
      <c r="R132" s="42">
        <v>2023</v>
      </c>
      <c r="S132" s="42">
        <v>2024</v>
      </c>
      <c r="T132" s="42">
        <v>2025</v>
      </c>
      <c r="U132" s="42">
        <v>2026</v>
      </c>
      <c r="V132" s="42">
        <v>2027</v>
      </c>
      <c r="W132" s="42">
        <v>2028</v>
      </c>
      <c r="X132" s="27">
        <v>2018</v>
      </c>
      <c r="Y132" s="42">
        <v>2019</v>
      </c>
      <c r="Z132" s="42">
        <v>2020</v>
      </c>
      <c r="AA132" s="42">
        <v>2021</v>
      </c>
      <c r="AB132" s="42">
        <v>2022</v>
      </c>
      <c r="AC132" s="42">
        <v>2023</v>
      </c>
      <c r="AD132" s="42">
        <v>2024</v>
      </c>
      <c r="AE132" s="42">
        <v>2025</v>
      </c>
      <c r="AF132" s="42">
        <v>2026</v>
      </c>
      <c r="AG132" s="42">
        <v>2027</v>
      </c>
      <c r="AH132" s="42">
        <v>2028</v>
      </c>
    </row>
    <row r="133" spans="1:34">
      <c r="A133" t="str">
        <f>Products!A65</f>
        <v>2x200 (400G-SR8)_100 m_OSFP, QSFP-DD</v>
      </c>
      <c r="B133" s="46">
        <v>0.9</v>
      </c>
      <c r="C133" s="47">
        <v>0.9</v>
      </c>
      <c r="D133" s="47"/>
      <c r="E133" s="47"/>
      <c r="F133" s="47"/>
      <c r="G133" s="47"/>
      <c r="H133" s="47"/>
      <c r="I133" s="47"/>
      <c r="J133" s="47"/>
      <c r="K133" s="47"/>
      <c r="L133" s="47"/>
      <c r="M133" s="48">
        <f t="shared" ref="M133:M155" si="0">B133*INDEX($B$26:$L$106,MATCH($A133,$A$26:$A$107,0),MATCH(B$132,$B$132:$L$132))</f>
        <v>20700</v>
      </c>
      <c r="N133" s="49">
        <f t="shared" ref="N133:N155" si="1">C133*INDEX($B$26:$L$106,MATCH($A133,$A$26:$A$107,0),MATCH(C$132,$B$132:$L$132))</f>
        <v>54000</v>
      </c>
      <c r="O133" s="49"/>
      <c r="P133" s="49"/>
      <c r="Q133" s="49"/>
      <c r="R133" s="49"/>
      <c r="S133" s="49"/>
      <c r="T133" s="49"/>
      <c r="U133" s="49"/>
      <c r="V133" s="49"/>
      <c r="W133" s="49"/>
      <c r="X133" s="55">
        <f t="shared" ref="X133:X155" si="2">10^-6*M133*INDEX($M$26:$W$106,MATCH($A133,$A$26:$A$107,0),MATCH(M$132,$M$132:$W$132))</f>
        <v>13.3308</v>
      </c>
      <c r="Y133" s="56">
        <f t="shared" ref="Y133:Y155" si="3">10^-6*N133*INDEX($M$26:$W$106,MATCH($A133,$A$26:$A$107,0),MATCH(N$132,$M$132:$W$132))</f>
        <v>28.08</v>
      </c>
      <c r="Z133" s="56"/>
      <c r="AA133" s="56"/>
      <c r="AB133" s="56"/>
      <c r="AC133" s="56"/>
      <c r="AD133" s="56"/>
      <c r="AE133" s="56"/>
      <c r="AF133" s="56"/>
      <c r="AG133" s="56"/>
      <c r="AH133" s="56"/>
    </row>
    <row r="134" spans="1:34">
      <c r="A134" t="str">
        <f>Products!A66</f>
        <v>400G SR4_100 m_OSFP, QSFP-DD</v>
      </c>
      <c r="B134" s="53">
        <v>1</v>
      </c>
      <c r="C134" s="54">
        <f>B134</f>
        <v>1</v>
      </c>
      <c r="D134" s="54"/>
      <c r="E134" s="54"/>
      <c r="F134" s="54"/>
      <c r="G134" s="54"/>
      <c r="H134" s="54"/>
      <c r="I134" s="47"/>
      <c r="J134" s="47"/>
      <c r="K134" s="47"/>
      <c r="L134" s="47"/>
      <c r="M134" s="50">
        <f t="shared" si="0"/>
        <v>0</v>
      </c>
      <c r="N134" s="22">
        <f t="shared" si="1"/>
        <v>0</v>
      </c>
      <c r="O134" s="22"/>
      <c r="P134" s="22"/>
      <c r="Q134" s="22"/>
      <c r="R134" s="22"/>
      <c r="S134" s="22"/>
      <c r="T134" s="22"/>
      <c r="U134" s="22"/>
      <c r="V134" s="22"/>
      <c r="W134" s="22"/>
      <c r="X134" s="57">
        <f t="shared" si="2"/>
        <v>0</v>
      </c>
      <c r="Y134" s="58">
        <f t="shared" si="3"/>
        <v>0</v>
      </c>
      <c r="Z134" s="58"/>
      <c r="AA134" s="58"/>
      <c r="AB134" s="58"/>
      <c r="AC134" s="58"/>
      <c r="AD134" s="58"/>
      <c r="AE134" s="58"/>
      <c r="AF134" s="58"/>
      <c r="AG134" s="58"/>
      <c r="AH134" s="58"/>
    </row>
    <row r="135" spans="1:34">
      <c r="A135" t="str">
        <f>Products!A68</f>
        <v>400G DR4_500 m_OSFP, QSFP-DD, QSFP112</v>
      </c>
      <c r="B135" s="53">
        <v>0.7</v>
      </c>
      <c r="C135" s="54">
        <v>0.6</v>
      </c>
      <c r="D135" s="54"/>
      <c r="E135" s="54"/>
      <c r="F135" s="54"/>
      <c r="G135" s="54"/>
      <c r="H135" s="54"/>
      <c r="I135" s="54"/>
      <c r="J135" s="54"/>
      <c r="K135" s="54"/>
      <c r="L135" s="54"/>
      <c r="M135" s="50">
        <f t="shared" si="0"/>
        <v>1400</v>
      </c>
      <c r="N135" s="22">
        <f t="shared" si="1"/>
        <v>17569.8</v>
      </c>
      <c r="O135" s="22"/>
      <c r="P135" s="22"/>
      <c r="Q135" s="22"/>
      <c r="R135" s="22"/>
      <c r="S135" s="22"/>
      <c r="T135" s="22"/>
      <c r="U135" s="22"/>
      <c r="V135" s="22"/>
      <c r="W135" s="22"/>
      <c r="X135" s="57">
        <f t="shared" si="2"/>
        <v>1.54</v>
      </c>
      <c r="Y135" s="58">
        <f t="shared" si="3"/>
        <v>14.324336178000001</v>
      </c>
      <c r="Z135" s="58"/>
      <c r="AA135" s="58"/>
      <c r="AB135" s="58"/>
      <c r="AC135" s="58"/>
      <c r="AD135" s="58"/>
      <c r="AE135" s="58"/>
      <c r="AF135" s="58"/>
      <c r="AG135" s="58"/>
      <c r="AH135" s="58"/>
    </row>
    <row r="136" spans="1:34">
      <c r="A136" t="str">
        <f>Products!A69</f>
        <v>2x(200G FR4)_2 km_OSFP</v>
      </c>
      <c r="B136" s="53">
        <v>1</v>
      </c>
      <c r="C136" s="54">
        <f>B136-0.05</f>
        <v>0.95</v>
      </c>
      <c r="D136" s="54"/>
      <c r="E136" s="54"/>
      <c r="F136" s="54"/>
      <c r="G136" s="54"/>
      <c r="H136" s="54"/>
      <c r="I136" s="54"/>
      <c r="J136" s="54"/>
      <c r="K136" s="54"/>
      <c r="L136" s="54"/>
      <c r="M136" s="50">
        <f t="shared" si="0"/>
        <v>12000</v>
      </c>
      <c r="N136" s="22">
        <f t="shared" si="1"/>
        <v>50350</v>
      </c>
      <c r="O136" s="22"/>
      <c r="P136" s="22"/>
      <c r="Q136" s="22"/>
      <c r="R136" s="22"/>
      <c r="S136" s="22"/>
      <c r="T136" s="22"/>
      <c r="U136" s="22"/>
      <c r="V136" s="22"/>
      <c r="W136" s="22"/>
      <c r="X136" s="57">
        <f t="shared" si="2"/>
        <v>22.2</v>
      </c>
      <c r="Y136" s="58">
        <f t="shared" si="3"/>
        <v>50.35</v>
      </c>
      <c r="Z136" s="58"/>
      <c r="AA136" s="58"/>
      <c r="AB136" s="58"/>
      <c r="AC136" s="58"/>
      <c r="AD136" s="58"/>
      <c r="AE136" s="58"/>
      <c r="AF136" s="58"/>
      <c r="AG136" s="58"/>
      <c r="AH136" s="58"/>
    </row>
    <row r="137" spans="1:34">
      <c r="A137" t="str">
        <f>Products!A70</f>
        <v>400G FR4_2 km_OSFP, QSFP-DD, QSFP112</v>
      </c>
      <c r="B137" s="53">
        <v>1</v>
      </c>
      <c r="C137" s="54">
        <v>1</v>
      </c>
      <c r="D137" s="54"/>
      <c r="E137" s="54"/>
      <c r="F137" s="54"/>
      <c r="G137" s="54"/>
      <c r="H137" s="54"/>
      <c r="I137" s="54"/>
      <c r="J137" s="54"/>
      <c r="K137" s="54"/>
      <c r="L137" s="54"/>
      <c r="M137" s="50">
        <f t="shared" si="0"/>
        <v>1000</v>
      </c>
      <c r="N137" s="22">
        <f t="shared" si="1"/>
        <v>2555</v>
      </c>
      <c r="O137" s="22"/>
      <c r="P137" s="22"/>
      <c r="Q137" s="22"/>
      <c r="R137" s="22"/>
      <c r="S137" s="22"/>
      <c r="T137" s="22"/>
      <c r="U137" s="22"/>
      <c r="V137" s="22"/>
      <c r="W137" s="22"/>
      <c r="X137" s="57">
        <f t="shared" si="2"/>
        <v>2</v>
      </c>
      <c r="Y137" s="58">
        <f t="shared" si="3"/>
        <v>3.8726706791818861</v>
      </c>
      <c r="Z137" s="58"/>
      <c r="AA137" s="58"/>
      <c r="AB137" s="58"/>
      <c r="AC137" s="58"/>
      <c r="AD137" s="58"/>
      <c r="AE137" s="58"/>
      <c r="AF137" s="58"/>
      <c r="AG137" s="58"/>
      <c r="AH137" s="58"/>
    </row>
    <row r="138" spans="1:34">
      <c r="A138" t="str">
        <f>Products!A71</f>
        <v>400G LR8, LR4_10 km_OSFP, QSFP-DD, QSFP112</v>
      </c>
      <c r="B138" s="53">
        <v>0</v>
      </c>
      <c r="C138" s="54">
        <f>B138</f>
        <v>0</v>
      </c>
      <c r="D138" s="54"/>
      <c r="E138" s="54"/>
      <c r="F138" s="54"/>
      <c r="G138" s="54"/>
      <c r="H138" s="54"/>
      <c r="I138" s="54"/>
      <c r="J138" s="54"/>
      <c r="K138" s="54"/>
      <c r="L138" s="54"/>
      <c r="M138" s="50">
        <f t="shared" si="0"/>
        <v>0</v>
      </c>
      <c r="N138" s="22">
        <f t="shared" si="1"/>
        <v>0</v>
      </c>
      <c r="O138" s="22"/>
      <c r="P138" s="22"/>
      <c r="Q138" s="22"/>
      <c r="R138" s="22"/>
      <c r="S138" s="22"/>
      <c r="T138" s="22"/>
      <c r="U138" s="22"/>
      <c r="V138" s="22"/>
      <c r="W138" s="22"/>
      <c r="X138" s="57">
        <f t="shared" si="2"/>
        <v>0</v>
      </c>
      <c r="Y138" s="58">
        <f t="shared" si="3"/>
        <v>0</v>
      </c>
      <c r="Z138" s="58"/>
      <c r="AA138" s="58"/>
      <c r="AB138" s="58"/>
      <c r="AC138" s="58"/>
      <c r="AD138" s="58"/>
      <c r="AE138" s="58"/>
      <c r="AF138" s="58"/>
      <c r="AG138" s="58"/>
      <c r="AH138" s="58"/>
    </row>
    <row r="139" spans="1:34">
      <c r="A139" t="str">
        <f>Products!A72</f>
        <v>400G ER4_40 km_TBD</v>
      </c>
      <c r="B139" s="53">
        <v>0</v>
      </c>
      <c r="C139" s="54">
        <f>B139</f>
        <v>0</v>
      </c>
      <c r="D139" s="54"/>
      <c r="E139" s="54"/>
      <c r="F139" s="54"/>
      <c r="G139" s="54"/>
      <c r="H139" s="54"/>
      <c r="I139" s="54"/>
      <c r="J139" s="54"/>
      <c r="K139" s="54"/>
      <c r="L139" s="54"/>
      <c r="M139" s="50">
        <f t="shared" si="0"/>
        <v>0</v>
      </c>
      <c r="N139" s="22">
        <f t="shared" si="1"/>
        <v>0</v>
      </c>
      <c r="O139" s="22"/>
      <c r="P139" s="22"/>
      <c r="Q139" s="22"/>
      <c r="R139" s="22"/>
      <c r="S139" s="22"/>
      <c r="T139" s="22"/>
      <c r="U139" s="22"/>
      <c r="V139" s="22"/>
      <c r="W139" s="22"/>
      <c r="X139" s="57">
        <f t="shared" si="2"/>
        <v>0</v>
      </c>
      <c r="Y139" s="58">
        <f t="shared" si="3"/>
        <v>0</v>
      </c>
      <c r="Z139" s="58"/>
      <c r="AA139" s="58"/>
      <c r="AB139" s="58"/>
      <c r="AC139" s="58"/>
      <c r="AD139" s="58"/>
      <c r="AE139" s="58"/>
      <c r="AF139" s="58"/>
      <c r="AG139" s="58"/>
      <c r="AH139" s="58"/>
    </row>
    <row r="140" spans="1:34">
      <c r="A140" t="str">
        <f>Products!A73</f>
        <v>800G SR8_50 m_OSFP, QSFP-DD800</v>
      </c>
      <c r="B140" s="53">
        <v>1</v>
      </c>
      <c r="C140" s="54">
        <f>B140</f>
        <v>1</v>
      </c>
      <c r="D140" s="54"/>
      <c r="E140" s="54"/>
      <c r="F140" s="54"/>
      <c r="G140" s="54"/>
      <c r="H140" s="54"/>
      <c r="I140" s="54"/>
      <c r="J140" s="54"/>
      <c r="K140" s="54"/>
      <c r="L140" s="54"/>
      <c r="M140" s="50">
        <f t="shared" si="0"/>
        <v>0</v>
      </c>
      <c r="N140" s="22">
        <f t="shared" si="1"/>
        <v>0</v>
      </c>
      <c r="O140" s="22"/>
      <c r="P140" s="22"/>
      <c r="Q140" s="22"/>
      <c r="R140" s="22"/>
      <c r="S140" s="22"/>
      <c r="T140" s="22"/>
      <c r="U140" s="22"/>
      <c r="V140" s="22"/>
      <c r="W140" s="22"/>
      <c r="X140" s="57">
        <f t="shared" si="2"/>
        <v>0</v>
      </c>
      <c r="Y140" s="58">
        <f t="shared" si="3"/>
        <v>0</v>
      </c>
      <c r="Z140" s="58"/>
      <c r="AA140" s="58"/>
      <c r="AB140" s="58"/>
      <c r="AC140" s="58"/>
      <c r="AD140" s="58"/>
      <c r="AE140" s="58"/>
      <c r="AF140" s="58"/>
      <c r="AG140" s="58"/>
      <c r="AH140" s="58"/>
    </row>
    <row r="141" spans="1:34">
      <c r="A141" t="str">
        <f>Products!A74</f>
        <v>800G DR8, DR4_500 m_OSFP, QSFP-DD800</v>
      </c>
      <c r="B141" s="53">
        <f>B140</f>
        <v>1</v>
      </c>
      <c r="C141" s="53">
        <f t="shared" ref="C141" si="4">C140</f>
        <v>1</v>
      </c>
      <c r="D141" s="53"/>
      <c r="E141" s="53"/>
      <c r="F141" s="53"/>
      <c r="G141" s="53"/>
      <c r="H141" s="53"/>
      <c r="I141" s="53"/>
      <c r="J141" s="53"/>
      <c r="K141" s="54"/>
      <c r="L141" s="54"/>
      <c r="M141" s="50">
        <f t="shared" si="0"/>
        <v>0</v>
      </c>
      <c r="N141" s="22">
        <f t="shared" si="1"/>
        <v>0</v>
      </c>
      <c r="O141" s="22"/>
      <c r="P141" s="22"/>
      <c r="Q141" s="22"/>
      <c r="R141" s="22"/>
      <c r="S141" s="22"/>
      <c r="T141" s="22"/>
      <c r="U141" s="22"/>
      <c r="V141" s="22"/>
      <c r="W141" s="22"/>
      <c r="X141" s="57">
        <f t="shared" si="2"/>
        <v>0</v>
      </c>
      <c r="Y141" s="58">
        <f t="shared" si="3"/>
        <v>0</v>
      </c>
      <c r="Z141" s="58"/>
      <c r="AA141" s="58"/>
      <c r="AB141" s="58"/>
      <c r="AC141" s="58"/>
      <c r="AD141" s="58"/>
      <c r="AE141" s="58"/>
      <c r="AF141" s="58"/>
      <c r="AG141" s="58"/>
      <c r="AH141" s="58"/>
    </row>
    <row r="142" spans="1:34">
      <c r="A142" t="str">
        <f>Products!A75</f>
        <v>2x(400G FR4), 800G FR4_2 km_OSFP, QSFP-DD800</v>
      </c>
      <c r="B142" s="53">
        <f t="shared" ref="B142:B153" si="5">B141</f>
        <v>1</v>
      </c>
      <c r="C142" s="53">
        <f t="shared" ref="C142:C153" si="6">C141</f>
        <v>1</v>
      </c>
      <c r="D142" s="53"/>
      <c r="E142" s="53"/>
      <c r="F142" s="53"/>
      <c r="G142" s="53"/>
      <c r="H142" s="53"/>
      <c r="I142" s="53"/>
      <c r="J142" s="53"/>
      <c r="K142" s="54"/>
      <c r="L142" s="54"/>
      <c r="M142" s="50">
        <f t="shared" si="0"/>
        <v>0</v>
      </c>
      <c r="N142" s="22">
        <f t="shared" si="1"/>
        <v>0</v>
      </c>
      <c r="O142" s="22"/>
      <c r="P142" s="22"/>
      <c r="Q142" s="22"/>
      <c r="R142" s="22"/>
      <c r="S142" s="22"/>
      <c r="T142" s="22"/>
      <c r="U142" s="22"/>
      <c r="V142" s="22"/>
      <c r="W142" s="22"/>
      <c r="X142" s="57">
        <f t="shared" si="2"/>
        <v>0</v>
      </c>
      <c r="Y142" s="58">
        <f t="shared" si="3"/>
        <v>0</v>
      </c>
      <c r="Z142" s="58"/>
      <c r="AA142" s="58"/>
      <c r="AB142" s="58"/>
      <c r="AC142" s="58"/>
      <c r="AD142" s="58"/>
      <c r="AE142" s="58"/>
      <c r="AF142" s="58"/>
      <c r="AG142" s="58"/>
      <c r="AH142" s="58"/>
    </row>
    <row r="143" spans="1:34">
      <c r="A143" t="str">
        <f>Products!A76</f>
        <v>800G LR8, LR4_6, 10 km_TBD</v>
      </c>
      <c r="B143" s="53">
        <v>0</v>
      </c>
      <c r="C143" s="54">
        <f>B143</f>
        <v>0</v>
      </c>
      <c r="D143" s="54"/>
      <c r="E143" s="54"/>
      <c r="F143" s="54"/>
      <c r="G143" s="54"/>
      <c r="H143" s="54"/>
      <c r="I143" s="54"/>
      <c r="J143" s="54"/>
      <c r="K143" s="54"/>
      <c r="L143" s="54"/>
      <c r="M143" s="50">
        <f t="shared" si="0"/>
        <v>0</v>
      </c>
      <c r="N143" s="22">
        <f t="shared" si="1"/>
        <v>0</v>
      </c>
      <c r="O143" s="22"/>
      <c r="P143" s="22"/>
      <c r="Q143" s="22"/>
      <c r="R143" s="22"/>
      <c r="S143" s="22"/>
      <c r="T143" s="22"/>
      <c r="U143" s="22"/>
      <c r="V143" s="22"/>
      <c r="W143" s="22"/>
      <c r="X143" s="57">
        <f t="shared" si="2"/>
        <v>0</v>
      </c>
      <c r="Y143" s="58">
        <f t="shared" si="3"/>
        <v>0</v>
      </c>
      <c r="Z143" s="58"/>
      <c r="AA143" s="58"/>
      <c r="AB143" s="58"/>
      <c r="AC143" s="58"/>
      <c r="AD143" s="58"/>
      <c r="AE143" s="58"/>
      <c r="AF143" s="58"/>
      <c r="AG143" s="58"/>
      <c r="AH143" s="58"/>
    </row>
    <row r="144" spans="1:34">
      <c r="A144" t="str">
        <f>Products!A77</f>
        <v>800G LR (ZRlite)_10 km, 20 km_TBD</v>
      </c>
      <c r="B144" s="53">
        <v>0</v>
      </c>
      <c r="C144" s="54">
        <f>B144</f>
        <v>0</v>
      </c>
      <c r="D144" s="54"/>
      <c r="E144" s="54"/>
      <c r="F144" s="54"/>
      <c r="G144" s="54"/>
      <c r="H144" s="54"/>
      <c r="I144" s="54"/>
      <c r="J144" s="54"/>
      <c r="K144" s="54"/>
      <c r="L144" s="54"/>
      <c r="M144" s="50">
        <f t="shared" si="0"/>
        <v>0</v>
      </c>
      <c r="N144" s="22">
        <f t="shared" si="1"/>
        <v>0</v>
      </c>
      <c r="O144" s="22"/>
      <c r="P144" s="22"/>
      <c r="Q144" s="22"/>
      <c r="R144" s="22"/>
      <c r="S144" s="22"/>
      <c r="T144" s="22"/>
      <c r="U144" s="22"/>
      <c r="V144" s="22"/>
      <c r="W144" s="22"/>
      <c r="X144" s="57">
        <f t="shared" si="2"/>
        <v>0</v>
      </c>
      <c r="Y144" s="58">
        <f t="shared" si="3"/>
        <v>0</v>
      </c>
      <c r="Z144" s="58"/>
      <c r="AA144" s="58"/>
      <c r="AB144" s="58"/>
      <c r="AC144" s="58"/>
      <c r="AD144" s="58"/>
      <c r="AE144" s="58"/>
      <c r="AF144" s="58"/>
      <c r="AG144" s="58"/>
      <c r="AH144" s="58"/>
    </row>
    <row r="145" spans="1:35">
      <c r="A145" t="str">
        <f>Products!A78</f>
        <v>800G ER4_40 km_TBD</v>
      </c>
      <c r="B145" s="53">
        <f t="shared" si="5"/>
        <v>0</v>
      </c>
      <c r="C145" s="53">
        <f t="shared" si="6"/>
        <v>0</v>
      </c>
      <c r="D145" s="53"/>
      <c r="E145" s="53"/>
      <c r="F145" s="53"/>
      <c r="G145" s="53"/>
      <c r="H145" s="53"/>
      <c r="I145" s="53"/>
      <c r="J145" s="53"/>
      <c r="K145" s="53"/>
      <c r="L145" s="53"/>
      <c r="M145" s="50">
        <f t="shared" si="0"/>
        <v>0</v>
      </c>
      <c r="N145" s="22">
        <f t="shared" si="1"/>
        <v>0</v>
      </c>
      <c r="O145" s="22"/>
      <c r="P145" s="22"/>
      <c r="Q145" s="22"/>
      <c r="R145" s="22"/>
      <c r="S145" s="22"/>
      <c r="T145" s="22"/>
      <c r="U145" s="22"/>
      <c r="V145" s="22"/>
      <c r="W145" s="22"/>
      <c r="X145" s="57">
        <f t="shared" si="2"/>
        <v>0</v>
      </c>
      <c r="Y145" s="58">
        <f t="shared" si="3"/>
        <v>0</v>
      </c>
      <c r="Z145" s="58"/>
      <c r="AA145" s="58"/>
      <c r="AB145" s="58"/>
      <c r="AC145" s="58"/>
      <c r="AD145" s="58"/>
      <c r="AE145" s="58"/>
      <c r="AF145" s="58"/>
      <c r="AG145" s="58"/>
      <c r="AH145" s="58"/>
    </row>
    <row r="146" spans="1:35">
      <c r="A146" t="str">
        <f>Products!A79</f>
        <v>1.6T SR16_100 m_OSFP-XD and TBD</v>
      </c>
      <c r="B146" s="53">
        <f>B142</f>
        <v>1</v>
      </c>
      <c r="C146" s="53">
        <f t="shared" ref="C146" si="7">C142</f>
        <v>1</v>
      </c>
      <c r="D146" s="53"/>
      <c r="E146" s="53"/>
      <c r="F146" s="53"/>
      <c r="G146" s="53"/>
      <c r="H146" s="53"/>
      <c r="I146" s="53"/>
      <c r="J146" s="53"/>
      <c r="K146" s="53"/>
      <c r="L146" s="53"/>
      <c r="M146" s="50">
        <f t="shared" si="0"/>
        <v>0</v>
      </c>
      <c r="N146" s="22">
        <f t="shared" si="1"/>
        <v>0</v>
      </c>
      <c r="O146" s="22"/>
      <c r="P146" s="22"/>
      <c r="Q146" s="22"/>
      <c r="R146" s="22"/>
      <c r="S146" s="22"/>
      <c r="T146" s="22"/>
      <c r="U146" s="22"/>
      <c r="V146" s="22"/>
      <c r="W146" s="22"/>
      <c r="X146" s="57">
        <f t="shared" si="2"/>
        <v>0</v>
      </c>
      <c r="Y146" s="58">
        <f t="shared" si="3"/>
        <v>0</v>
      </c>
      <c r="Z146" s="58"/>
      <c r="AA146" s="58"/>
      <c r="AB146" s="58"/>
      <c r="AC146" s="58"/>
      <c r="AD146" s="58"/>
      <c r="AE146" s="58"/>
      <c r="AF146" s="58"/>
      <c r="AG146" s="58"/>
      <c r="AH146" s="58"/>
    </row>
    <row r="147" spans="1:35">
      <c r="A147" t="str">
        <f>Products!A80</f>
        <v>1.6T DR8_500 m_OSFP-XD and TBD</v>
      </c>
      <c r="B147" s="53">
        <f t="shared" si="5"/>
        <v>1</v>
      </c>
      <c r="C147" s="53">
        <f t="shared" si="6"/>
        <v>1</v>
      </c>
      <c r="D147" s="53"/>
      <c r="E147" s="53"/>
      <c r="F147" s="53"/>
      <c r="G147" s="53"/>
      <c r="H147" s="53"/>
      <c r="I147" s="53"/>
      <c r="J147" s="53"/>
      <c r="K147" s="53"/>
      <c r="L147" s="53"/>
      <c r="M147" s="50">
        <f t="shared" si="0"/>
        <v>0</v>
      </c>
      <c r="N147" s="22">
        <f t="shared" si="1"/>
        <v>0</v>
      </c>
      <c r="O147" s="22"/>
      <c r="P147" s="22"/>
      <c r="Q147" s="22"/>
      <c r="R147" s="22"/>
      <c r="S147" s="22"/>
      <c r="T147" s="22"/>
      <c r="U147" s="22"/>
      <c r="V147" s="22"/>
      <c r="W147" s="22"/>
      <c r="X147" s="57">
        <f t="shared" si="2"/>
        <v>0</v>
      </c>
      <c r="Y147" s="58">
        <f t="shared" si="3"/>
        <v>0</v>
      </c>
      <c r="Z147" s="58"/>
      <c r="AA147" s="58"/>
      <c r="AB147" s="58"/>
      <c r="AC147" s="58"/>
      <c r="AD147" s="58"/>
      <c r="AE147" s="58"/>
      <c r="AF147" s="58"/>
      <c r="AG147" s="58"/>
      <c r="AH147" s="58"/>
    </row>
    <row r="148" spans="1:35">
      <c r="A148" t="str">
        <f>Products!A81</f>
        <v>1.6T FR8_2 km_OSFP-XD and TBD</v>
      </c>
      <c r="B148" s="53">
        <f t="shared" si="5"/>
        <v>1</v>
      </c>
      <c r="C148" s="53">
        <f t="shared" si="6"/>
        <v>1</v>
      </c>
      <c r="D148" s="53"/>
      <c r="E148" s="53"/>
      <c r="F148" s="53"/>
      <c r="G148" s="53"/>
      <c r="H148" s="53"/>
      <c r="I148" s="53"/>
      <c r="J148" s="53"/>
      <c r="K148" s="53"/>
      <c r="L148" s="53"/>
      <c r="M148" s="50">
        <f t="shared" si="0"/>
        <v>0</v>
      </c>
      <c r="N148" s="22">
        <f t="shared" si="1"/>
        <v>0</v>
      </c>
      <c r="O148" s="22"/>
      <c r="P148" s="22"/>
      <c r="Q148" s="22"/>
      <c r="R148" s="22"/>
      <c r="S148" s="22"/>
      <c r="T148" s="22"/>
      <c r="U148" s="22"/>
      <c r="V148" s="22"/>
      <c r="W148" s="22"/>
      <c r="X148" s="57">
        <f t="shared" si="2"/>
        <v>0</v>
      </c>
      <c r="Y148" s="58">
        <f t="shared" si="3"/>
        <v>0</v>
      </c>
      <c r="Z148" s="58"/>
      <c r="AA148" s="58"/>
      <c r="AB148" s="58"/>
      <c r="AC148" s="58"/>
      <c r="AD148" s="58"/>
      <c r="AE148" s="58"/>
      <c r="AF148" s="58"/>
      <c r="AG148" s="58"/>
      <c r="AH148" s="58"/>
    </row>
    <row r="149" spans="1:35">
      <c r="A149" t="str">
        <f>Products!A82</f>
        <v>1.6T LR8_10 km_OSFP-XD and TBD</v>
      </c>
      <c r="B149" s="53">
        <v>0</v>
      </c>
      <c r="C149" s="54">
        <f>B149</f>
        <v>0</v>
      </c>
      <c r="D149" s="54"/>
      <c r="E149" s="54"/>
      <c r="F149" s="54"/>
      <c r="G149" s="54"/>
      <c r="H149" s="54"/>
      <c r="I149" s="54"/>
      <c r="J149" s="54"/>
      <c r="K149" s="54"/>
      <c r="L149" s="54"/>
      <c r="M149" s="50">
        <f t="shared" si="0"/>
        <v>0</v>
      </c>
      <c r="N149" s="22">
        <f t="shared" si="1"/>
        <v>0</v>
      </c>
      <c r="O149" s="22"/>
      <c r="P149" s="22"/>
      <c r="Q149" s="22"/>
      <c r="R149" s="22"/>
      <c r="S149" s="22"/>
      <c r="T149" s="22"/>
      <c r="U149" s="22"/>
      <c r="V149" s="22"/>
      <c r="W149" s="22"/>
      <c r="X149" s="57">
        <f t="shared" si="2"/>
        <v>0</v>
      </c>
      <c r="Y149" s="58">
        <f t="shared" si="3"/>
        <v>0</v>
      </c>
      <c r="Z149" s="58"/>
      <c r="AA149" s="58"/>
      <c r="AB149" s="58"/>
      <c r="AC149" s="58"/>
      <c r="AD149" s="58"/>
      <c r="AE149" s="58"/>
      <c r="AF149" s="58"/>
      <c r="AG149" s="58"/>
      <c r="AH149" s="58"/>
    </row>
    <row r="150" spans="1:35">
      <c r="A150" t="str">
        <f>Products!A83</f>
        <v>1.6T ER8_&gt;10 km_OSFP-XD and TBD</v>
      </c>
      <c r="B150" s="53">
        <f t="shared" ref="B150" si="8">B149</f>
        <v>0</v>
      </c>
      <c r="C150" s="53">
        <f t="shared" ref="C150" si="9">C149</f>
        <v>0</v>
      </c>
      <c r="D150" s="53"/>
      <c r="E150" s="53"/>
      <c r="F150" s="53"/>
      <c r="G150" s="53"/>
      <c r="H150" s="53"/>
      <c r="I150" s="53"/>
      <c r="J150" s="53"/>
      <c r="K150" s="53"/>
      <c r="L150" s="53"/>
      <c r="M150" s="50">
        <f t="shared" si="0"/>
        <v>0</v>
      </c>
      <c r="N150" s="22">
        <f t="shared" si="1"/>
        <v>0</v>
      </c>
      <c r="O150" s="22"/>
      <c r="P150" s="22"/>
      <c r="Q150" s="22"/>
      <c r="R150" s="22"/>
      <c r="S150" s="22"/>
      <c r="T150" s="22"/>
      <c r="U150" s="22"/>
      <c r="V150" s="22"/>
      <c r="W150" s="22"/>
      <c r="X150" s="57">
        <f t="shared" si="2"/>
        <v>0</v>
      </c>
      <c r="Y150" s="58">
        <f t="shared" si="3"/>
        <v>0</v>
      </c>
      <c r="Z150" s="58"/>
      <c r="AA150" s="58"/>
      <c r="AB150" s="58"/>
      <c r="AC150" s="58"/>
      <c r="AD150" s="58"/>
      <c r="AE150" s="58"/>
      <c r="AF150" s="58"/>
      <c r="AG150" s="58"/>
      <c r="AH150" s="58"/>
    </row>
    <row r="151" spans="1:35">
      <c r="A151" t="str">
        <f>Products!A84</f>
        <v>3.2T SR_100 m_OSFP-XD and TBD</v>
      </c>
      <c r="B151" s="53">
        <f>B146</f>
        <v>1</v>
      </c>
      <c r="C151" s="53">
        <f t="shared" ref="C151" si="10">C146</f>
        <v>1</v>
      </c>
      <c r="D151" s="53"/>
      <c r="E151" s="53"/>
      <c r="F151" s="53"/>
      <c r="G151" s="53"/>
      <c r="H151" s="53"/>
      <c r="I151" s="53"/>
      <c r="J151" s="53"/>
      <c r="K151" s="53"/>
      <c r="L151" s="53"/>
      <c r="M151" s="50">
        <f t="shared" si="0"/>
        <v>0</v>
      </c>
      <c r="N151" s="22">
        <f t="shared" si="1"/>
        <v>0</v>
      </c>
      <c r="O151" s="22"/>
      <c r="P151" s="22"/>
      <c r="Q151" s="22"/>
      <c r="R151" s="22"/>
      <c r="S151" s="22"/>
      <c r="T151" s="22"/>
      <c r="U151" s="22"/>
      <c r="V151" s="22"/>
      <c r="W151" s="22"/>
      <c r="X151" s="57">
        <f t="shared" si="2"/>
        <v>0</v>
      </c>
      <c r="Y151" s="58">
        <f t="shared" si="3"/>
        <v>0</v>
      </c>
      <c r="Z151" s="58"/>
      <c r="AA151" s="58"/>
      <c r="AB151" s="58"/>
      <c r="AC151" s="58"/>
      <c r="AD151" s="58"/>
      <c r="AE151" s="58"/>
      <c r="AF151" s="58"/>
      <c r="AG151" s="58"/>
      <c r="AH151" s="58"/>
    </row>
    <row r="152" spans="1:35">
      <c r="A152" t="str">
        <f>Products!A85</f>
        <v>3.2T DR_500 m_OSFP-XD and TBD</v>
      </c>
      <c r="B152" s="53">
        <f t="shared" si="5"/>
        <v>1</v>
      </c>
      <c r="C152" s="53">
        <f t="shared" si="6"/>
        <v>1</v>
      </c>
      <c r="D152" s="53"/>
      <c r="E152" s="53"/>
      <c r="F152" s="53"/>
      <c r="G152" s="53"/>
      <c r="H152" s="53"/>
      <c r="I152" s="53"/>
      <c r="J152" s="53"/>
      <c r="K152" s="53"/>
      <c r="L152" s="53"/>
      <c r="M152" s="50">
        <f t="shared" si="0"/>
        <v>0</v>
      </c>
      <c r="N152" s="22">
        <f t="shared" si="1"/>
        <v>0</v>
      </c>
      <c r="O152" s="22"/>
      <c r="P152" s="22"/>
      <c r="Q152" s="22"/>
      <c r="R152" s="22"/>
      <c r="S152" s="22"/>
      <c r="T152" s="22"/>
      <c r="U152" s="22"/>
      <c r="V152" s="22"/>
      <c r="W152" s="22"/>
      <c r="X152" s="57">
        <f t="shared" si="2"/>
        <v>0</v>
      </c>
      <c r="Y152" s="58">
        <f t="shared" si="3"/>
        <v>0</v>
      </c>
      <c r="Z152" s="58"/>
      <c r="AA152" s="58"/>
      <c r="AB152" s="58"/>
      <c r="AC152" s="58"/>
      <c r="AD152" s="58"/>
      <c r="AE152" s="58"/>
      <c r="AF152" s="58"/>
      <c r="AG152" s="58"/>
      <c r="AH152" s="58"/>
    </row>
    <row r="153" spans="1:35">
      <c r="A153" t="str">
        <f>Products!A86</f>
        <v>3.2T FR_2 km_OSFP-XD and TBD</v>
      </c>
      <c r="B153" s="53">
        <f t="shared" si="5"/>
        <v>1</v>
      </c>
      <c r="C153" s="53">
        <f t="shared" si="6"/>
        <v>1</v>
      </c>
      <c r="D153" s="53"/>
      <c r="E153" s="53"/>
      <c r="F153" s="53"/>
      <c r="G153" s="53"/>
      <c r="H153" s="53"/>
      <c r="I153" s="53"/>
      <c r="J153" s="53"/>
      <c r="K153" s="53"/>
      <c r="L153" s="53"/>
      <c r="M153" s="50">
        <f t="shared" si="0"/>
        <v>0</v>
      </c>
      <c r="N153" s="22">
        <f t="shared" si="1"/>
        <v>0</v>
      </c>
      <c r="O153" s="22"/>
      <c r="P153" s="22"/>
      <c r="Q153" s="22"/>
      <c r="R153" s="22"/>
      <c r="S153" s="22"/>
      <c r="T153" s="22"/>
      <c r="U153" s="22"/>
      <c r="V153" s="22"/>
      <c r="W153" s="22"/>
      <c r="X153" s="57">
        <f t="shared" si="2"/>
        <v>0</v>
      </c>
      <c r="Y153" s="58">
        <f t="shared" si="3"/>
        <v>0</v>
      </c>
      <c r="Z153" s="58"/>
      <c r="AA153" s="58"/>
      <c r="AB153" s="58"/>
      <c r="AC153" s="58"/>
      <c r="AD153" s="58"/>
      <c r="AE153" s="58"/>
      <c r="AF153" s="58"/>
      <c r="AG153" s="58"/>
      <c r="AH153" s="58"/>
    </row>
    <row r="154" spans="1:35">
      <c r="A154" t="str">
        <f>Products!A87</f>
        <v>3.2T LR_10 km_OSFP-XD and TBD</v>
      </c>
      <c r="B154" s="53">
        <v>0</v>
      </c>
      <c r="C154" s="54">
        <f>B154</f>
        <v>0</v>
      </c>
      <c r="D154" s="54"/>
      <c r="E154" s="54"/>
      <c r="F154" s="54"/>
      <c r="G154" s="54"/>
      <c r="H154" s="54"/>
      <c r="I154" s="54"/>
      <c r="J154" s="54"/>
      <c r="K154" s="54"/>
      <c r="L154" s="54"/>
      <c r="M154" s="50">
        <f t="shared" si="0"/>
        <v>0</v>
      </c>
      <c r="N154" s="22">
        <f t="shared" si="1"/>
        <v>0</v>
      </c>
      <c r="O154" s="22"/>
      <c r="P154" s="22"/>
      <c r="Q154" s="22"/>
      <c r="R154" s="22"/>
      <c r="S154" s="22"/>
      <c r="T154" s="22"/>
      <c r="U154" s="22"/>
      <c r="V154" s="22"/>
      <c r="W154" s="22"/>
      <c r="X154" s="57">
        <f t="shared" si="2"/>
        <v>0</v>
      </c>
      <c r="Y154" s="58">
        <f t="shared" si="3"/>
        <v>0</v>
      </c>
      <c r="Z154" s="58"/>
      <c r="AA154" s="58"/>
      <c r="AB154" s="58"/>
      <c r="AC154" s="58"/>
      <c r="AD154" s="58"/>
      <c r="AE154" s="58"/>
      <c r="AF154" s="58"/>
      <c r="AG154" s="58"/>
      <c r="AH154" s="58"/>
    </row>
    <row r="155" spans="1:35">
      <c r="A155" t="str">
        <f>Products!A88</f>
        <v>3.2T ER_&gt;10 km_OSFP-XD and TBD</v>
      </c>
      <c r="B155" s="53">
        <f t="shared" ref="B155" si="11">B154</f>
        <v>0</v>
      </c>
      <c r="C155" s="53">
        <f t="shared" ref="C155" si="12">C154</f>
        <v>0</v>
      </c>
      <c r="D155" s="53"/>
      <c r="E155" s="53"/>
      <c r="F155" s="53"/>
      <c r="G155" s="53"/>
      <c r="H155" s="53"/>
      <c r="I155" s="53"/>
      <c r="J155" s="53"/>
      <c r="K155" s="53"/>
      <c r="L155" s="53"/>
      <c r="M155" s="51">
        <f t="shared" si="0"/>
        <v>0</v>
      </c>
      <c r="N155" s="52">
        <f t="shared" si="1"/>
        <v>0</v>
      </c>
      <c r="O155" s="52"/>
      <c r="P155" s="52"/>
      <c r="Q155" s="52"/>
      <c r="R155" s="52"/>
      <c r="S155" s="52"/>
      <c r="T155" s="52"/>
      <c r="U155" s="52"/>
      <c r="V155" s="52"/>
      <c r="W155" s="52"/>
      <c r="X155" s="59">
        <f t="shared" si="2"/>
        <v>0</v>
      </c>
      <c r="Y155" s="60">
        <f t="shared" si="3"/>
        <v>0</v>
      </c>
      <c r="Z155" s="60"/>
      <c r="AA155" s="60"/>
      <c r="AB155" s="60"/>
      <c r="AC155" s="60"/>
      <c r="AD155" s="60"/>
      <c r="AE155" s="60"/>
      <c r="AF155" s="60"/>
      <c r="AG155" s="60"/>
      <c r="AH155" s="60"/>
    </row>
    <row r="156" spans="1:35">
      <c r="A156" s="65" t="s">
        <v>312</v>
      </c>
      <c r="B156" s="67"/>
      <c r="C156" s="68"/>
      <c r="D156" s="68"/>
      <c r="E156" s="68"/>
      <c r="F156" s="68"/>
      <c r="G156" s="68"/>
      <c r="H156" s="68"/>
      <c r="I156" s="68"/>
      <c r="J156" s="68"/>
      <c r="K156" s="68"/>
      <c r="L156" s="68"/>
      <c r="M156" s="61"/>
      <c r="N156" s="62"/>
      <c r="O156" s="62"/>
      <c r="P156" s="62"/>
      <c r="Q156" s="62"/>
      <c r="R156" s="62"/>
      <c r="S156" s="62"/>
      <c r="T156" s="62"/>
      <c r="U156" s="62"/>
      <c r="V156" s="62"/>
      <c r="W156" s="62"/>
      <c r="X156" s="63">
        <f t="shared" ref="X156" si="13">SUM(X133:X155)</f>
        <v>39.070799999999998</v>
      </c>
      <c r="Y156" s="64">
        <f t="shared" ref="Y156" si="14">SUM(Y133:Y155)</f>
        <v>96.627006857181883</v>
      </c>
      <c r="Z156" s="64"/>
      <c r="AA156" s="64"/>
      <c r="AB156" s="64"/>
      <c r="AC156" s="64"/>
      <c r="AD156" s="64"/>
      <c r="AE156" s="64"/>
      <c r="AF156" s="64"/>
      <c r="AG156" s="64"/>
      <c r="AH156" s="64"/>
      <c r="AI156" s="121">
        <f>SUM(AD156:AH156)</f>
        <v>0</v>
      </c>
    </row>
    <row r="157" spans="1:35">
      <c r="A157" s="66" t="s">
        <v>256</v>
      </c>
      <c r="B157" s="69"/>
      <c r="C157" s="70"/>
      <c r="D157" s="70"/>
      <c r="E157" s="70"/>
      <c r="F157" s="70"/>
      <c r="G157" s="70"/>
      <c r="H157" s="70"/>
      <c r="I157" s="70"/>
      <c r="J157" s="70"/>
      <c r="K157" s="70"/>
      <c r="L157" s="70"/>
      <c r="M157" s="44"/>
      <c r="N157" s="7"/>
      <c r="O157" s="7"/>
      <c r="P157" s="45"/>
      <c r="Q157" s="45"/>
      <c r="R157" s="45"/>
      <c r="S157" s="45"/>
      <c r="T157" s="45"/>
      <c r="U157" s="45"/>
      <c r="V157" s="45"/>
      <c r="W157" s="45"/>
      <c r="X157" s="44"/>
      <c r="Y157" s="7"/>
      <c r="Z157" s="7"/>
      <c r="AA157" s="45" t="e">
        <f>AA156/Z156-1</f>
        <v>#DIV/0!</v>
      </c>
      <c r="AB157" s="45" t="e">
        <f t="shared" ref="AB157" si="15">AB156/AA156-1</f>
        <v>#DIV/0!</v>
      </c>
      <c r="AC157" s="45" t="e">
        <f t="shared" ref="AC157" si="16">AC156/AB156-1</f>
        <v>#DIV/0!</v>
      </c>
      <c r="AD157" s="45" t="e">
        <f t="shared" ref="AD157" si="17">AD156/AC156-1</f>
        <v>#DIV/0!</v>
      </c>
      <c r="AE157" s="45" t="e">
        <f t="shared" ref="AE157" si="18">AE156/AD156-1</f>
        <v>#DIV/0!</v>
      </c>
      <c r="AF157" s="45" t="e">
        <f t="shared" ref="AF157" si="19">AF156/AE156-1</f>
        <v>#DIV/0!</v>
      </c>
      <c r="AG157" s="45" t="e">
        <f t="shared" ref="AG157" si="20">AG156/AF156-1</f>
        <v>#DIV/0!</v>
      </c>
      <c r="AH157" s="45" t="e">
        <f t="shared" ref="AH157" si="21">AH156/AG156-1</f>
        <v>#DIV/0!</v>
      </c>
      <c r="AI157" s="121" t="e">
        <f>SUM(AD157:AH157)</f>
        <v>#DIV/0!</v>
      </c>
    </row>
    <row r="158" spans="1:35">
      <c r="A158" s="72" t="s">
        <v>311</v>
      </c>
      <c r="B158" s="42"/>
      <c r="C158" s="42"/>
      <c r="D158" s="42"/>
      <c r="E158" s="42"/>
      <c r="F158" s="42"/>
      <c r="G158" s="42"/>
      <c r="H158" s="42"/>
      <c r="I158" s="42"/>
      <c r="J158" s="42"/>
      <c r="K158" s="42"/>
      <c r="L158" s="42"/>
      <c r="M158" s="42"/>
      <c r="N158" s="42"/>
      <c r="O158" s="133">
        <f t="shared" ref="O158:W158" si="22">D119-O156</f>
        <v>0</v>
      </c>
      <c r="P158" s="133">
        <f t="shared" si="22"/>
        <v>0</v>
      </c>
      <c r="Q158" s="133">
        <f t="shared" si="22"/>
        <v>0</v>
      </c>
      <c r="R158" s="133">
        <f t="shared" si="22"/>
        <v>0</v>
      </c>
      <c r="S158" s="133">
        <f t="shared" si="22"/>
        <v>0</v>
      </c>
      <c r="T158" s="133">
        <f t="shared" si="22"/>
        <v>0</v>
      </c>
      <c r="U158" s="133">
        <f t="shared" si="22"/>
        <v>0</v>
      </c>
      <c r="V158" s="133">
        <f t="shared" si="22"/>
        <v>0</v>
      </c>
      <c r="W158" s="133">
        <f t="shared" si="22"/>
        <v>0</v>
      </c>
      <c r="X158" s="42"/>
      <c r="Y158" s="42"/>
      <c r="Z158" s="73">
        <f t="shared" ref="Z158:AH158" si="23">Z119-Z156</f>
        <v>0</v>
      </c>
      <c r="AA158" s="73">
        <f t="shared" si="23"/>
        <v>0</v>
      </c>
      <c r="AB158" s="73">
        <f t="shared" si="23"/>
        <v>0</v>
      </c>
      <c r="AC158" s="73">
        <f t="shared" si="23"/>
        <v>0</v>
      </c>
      <c r="AD158" s="73">
        <f t="shared" si="23"/>
        <v>0</v>
      </c>
      <c r="AE158" s="73">
        <f t="shared" si="23"/>
        <v>0</v>
      </c>
      <c r="AF158" s="73">
        <f t="shared" si="23"/>
        <v>0</v>
      </c>
      <c r="AG158" s="73">
        <f t="shared" si="23"/>
        <v>0</v>
      </c>
      <c r="AH158" s="73">
        <f t="shared" si="23"/>
        <v>0</v>
      </c>
      <c r="AI158" s="121">
        <f>SUM(AD158:AH158)</f>
        <v>0</v>
      </c>
    </row>
    <row r="159" spans="1:35">
      <c r="AB159" s="17" t="e">
        <f>AB156/(AB156+AB158)</f>
        <v>#DIV/0!</v>
      </c>
      <c r="AC159" s="17" t="e">
        <f t="shared" ref="AC159:AH159" si="24">AC156/(AC156+AC158)</f>
        <v>#DIV/0!</v>
      </c>
      <c r="AD159" s="17" t="e">
        <f t="shared" si="24"/>
        <v>#DIV/0!</v>
      </c>
      <c r="AE159" s="17" t="e">
        <f t="shared" si="24"/>
        <v>#DIV/0!</v>
      </c>
      <c r="AF159" s="17" t="e">
        <f t="shared" si="24"/>
        <v>#DIV/0!</v>
      </c>
      <c r="AG159" s="17" t="e">
        <f t="shared" si="24"/>
        <v>#DIV/0!</v>
      </c>
      <c r="AH159" s="17" t="e">
        <f t="shared" si="24"/>
        <v>#DIV/0!</v>
      </c>
    </row>
    <row r="177" spans="15:23">
      <c r="O177" s="132" t="s">
        <v>313</v>
      </c>
      <c r="P177" s="3">
        <f t="shared" ref="P177:W177" si="25">O132</f>
        <v>2020</v>
      </c>
      <c r="Q177" s="3">
        <f t="shared" si="25"/>
        <v>2021</v>
      </c>
      <c r="R177" s="3">
        <f t="shared" si="25"/>
        <v>2022</v>
      </c>
      <c r="S177" s="3">
        <f t="shared" si="25"/>
        <v>2023</v>
      </c>
      <c r="T177" s="3">
        <f t="shared" si="25"/>
        <v>2024</v>
      </c>
      <c r="U177" s="3">
        <f t="shared" si="25"/>
        <v>2025</v>
      </c>
      <c r="V177" s="3">
        <f t="shared" si="25"/>
        <v>2026</v>
      </c>
      <c r="W177" s="3">
        <f t="shared" si="25"/>
        <v>2027</v>
      </c>
    </row>
    <row r="178" spans="15:23">
      <c r="O178" s="117" t="str">
        <f>A156</f>
        <v>Ethernet AI Clusters</v>
      </c>
      <c r="P178" s="2">
        <f t="shared" ref="P178:W178" si="26">O156</f>
        <v>0</v>
      </c>
      <c r="Q178" s="2">
        <f t="shared" si="26"/>
        <v>0</v>
      </c>
      <c r="R178" s="2">
        <f t="shared" si="26"/>
        <v>0</v>
      </c>
      <c r="S178" s="2">
        <f t="shared" si="26"/>
        <v>0</v>
      </c>
      <c r="T178" s="2">
        <f t="shared" si="26"/>
        <v>0</v>
      </c>
      <c r="U178" s="2">
        <f t="shared" si="26"/>
        <v>0</v>
      </c>
      <c r="V178" s="2">
        <f t="shared" si="26"/>
        <v>0</v>
      </c>
      <c r="W178" s="2">
        <f t="shared" si="26"/>
        <v>0</v>
      </c>
    </row>
    <row r="179" spans="15:23">
      <c r="O179" s="117" t="str">
        <f>A158</f>
        <v>Ethernet All Other</v>
      </c>
      <c r="P179" s="2">
        <f t="shared" ref="P179:W179" si="27">O158</f>
        <v>0</v>
      </c>
      <c r="Q179" s="2">
        <f t="shared" si="27"/>
        <v>0</v>
      </c>
      <c r="R179" s="2">
        <f t="shared" si="27"/>
        <v>0</v>
      </c>
      <c r="S179" s="2">
        <f t="shared" si="27"/>
        <v>0</v>
      </c>
      <c r="T179" s="2">
        <f t="shared" si="27"/>
        <v>0</v>
      </c>
      <c r="U179" s="2">
        <f t="shared" si="27"/>
        <v>0</v>
      </c>
      <c r="V179" s="2">
        <f t="shared" si="27"/>
        <v>0</v>
      </c>
      <c r="W179" s="2">
        <f t="shared" si="27"/>
        <v>0</v>
      </c>
    </row>
  </sheetData>
  <mergeCells count="3">
    <mergeCell ref="X24:AH24"/>
    <mergeCell ref="B24:L24"/>
    <mergeCell ref="M24:W24"/>
  </mergeCells>
  <phoneticPr fontId="20" type="noConversion"/>
  <dataValidations disablePrompts="1" count="1">
    <dataValidation type="list" allowBlank="1" showInputMessage="1" showErrorMessage="1" sqref="A26:A105" xr:uid="{00000000-0002-0000-0600-000000000000}">
      <formula1>INDIRECT("Products[LookupCodes]")</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90"/>
  <sheetViews>
    <sheetView zoomScale="80" zoomScaleNormal="80" workbookViewId="0"/>
  </sheetViews>
  <sheetFormatPr defaultColWidth="8.5" defaultRowHeight="15.6"/>
  <cols>
    <col min="1" max="1" width="35.5" bestFit="1" customWidth="1"/>
    <col min="2" max="7" width="9.5" bestFit="1" customWidth="1"/>
    <col min="8" max="8" width="10" bestFit="1" customWidth="1"/>
    <col min="9" max="11" width="9.5" bestFit="1" customWidth="1"/>
    <col min="12" max="12" width="8.796875" customWidth="1"/>
    <col min="13" max="13" width="11.296875" customWidth="1"/>
    <col min="14" max="14" width="10" bestFit="1" customWidth="1"/>
    <col min="15" max="15" width="11" customWidth="1"/>
    <col min="16" max="16" width="9" bestFit="1" customWidth="1"/>
    <col min="17" max="17" width="12.59765625" customWidth="1"/>
    <col min="18" max="18" width="11.5" customWidth="1"/>
    <col min="19" max="19" width="11" customWidth="1"/>
    <col min="20" max="20" width="12.296875" customWidth="1"/>
    <col min="21" max="21" width="12" customWidth="1"/>
    <col min="22" max="23" width="9.59765625" bestFit="1" customWidth="1"/>
    <col min="24" max="25" width="8.59765625" bestFit="1" customWidth="1"/>
    <col min="26" max="26" width="10.5" customWidth="1"/>
    <col min="27" max="27" width="10.59765625" customWidth="1"/>
    <col min="28" max="28" width="9.59765625" customWidth="1"/>
    <col min="29" max="29" width="10.59765625" customWidth="1"/>
    <col min="30" max="30" width="10.796875" customWidth="1"/>
    <col min="31" max="31" width="8.59765625" bestFit="1" customWidth="1"/>
    <col min="32" max="32" width="13.09765625" customWidth="1"/>
    <col min="33" max="33" width="8.59765625" bestFit="1" customWidth="1"/>
  </cols>
  <sheetData>
    <row r="1" spans="1:12" s="1" customFormat="1" ht="14.4">
      <c r="A1" s="9"/>
    </row>
    <row r="2" spans="1:12" s="1" customFormat="1" ht="18">
      <c r="A2" s="10" t="str">
        <f>Introduction!B2</f>
        <v>LightCounting Ethernet Transceivers Forecast</v>
      </c>
      <c r="E2" s="31"/>
      <c r="F2" s="20"/>
    </row>
    <row r="3" spans="1:12" s="1" customFormat="1">
      <c r="A3" s="11" t="str">
        <f>Introduction!B3</f>
        <v>September 2023 High Speed Ethernet Optics report - SAMPLE 2023</v>
      </c>
      <c r="D3" s="20"/>
    </row>
    <row r="4" spans="1:12" s="1" customFormat="1" ht="21">
      <c r="A4" s="12" t="str">
        <f>"Forecast for "&amp;A9</f>
        <v>Forecast for ASP</v>
      </c>
      <c r="D4" s="20"/>
      <c r="F4" s="13"/>
      <c r="G4" s="2"/>
      <c r="H4" s="2"/>
      <c r="I4" s="2"/>
      <c r="J4" s="2"/>
      <c r="K4" s="2"/>
      <c r="L4" s="2"/>
    </row>
    <row r="5" spans="1:12" s="1" customFormat="1" ht="14.4">
      <c r="A5" s="9"/>
    </row>
    <row r="9" spans="1:12">
      <c r="A9" s="5" t="s">
        <v>211</v>
      </c>
      <c r="B9" s="225" t="s">
        <v>212</v>
      </c>
      <c r="C9" s="225"/>
      <c r="D9" s="225"/>
      <c r="E9" s="225"/>
      <c r="F9" s="225"/>
      <c r="G9" s="225"/>
      <c r="H9" s="225"/>
      <c r="I9" s="225"/>
      <c r="J9" s="225"/>
      <c r="K9" s="225"/>
      <c r="L9" s="225"/>
    </row>
    <row r="10" spans="1:12" s="4" customFormat="1" ht="13.8">
      <c r="A10" s="195" t="s">
        <v>251</v>
      </c>
      <c r="B10" s="23" t="s">
        <v>192</v>
      </c>
      <c r="C10" s="23" t="s">
        <v>193</v>
      </c>
      <c r="D10" s="23" t="s">
        <v>194</v>
      </c>
      <c r="E10" s="23" t="s">
        <v>195</v>
      </c>
      <c r="F10" s="23" t="s">
        <v>196</v>
      </c>
      <c r="G10" s="23" t="s">
        <v>197</v>
      </c>
      <c r="H10" s="23" t="s">
        <v>198</v>
      </c>
      <c r="I10" s="23" t="s">
        <v>199</v>
      </c>
      <c r="J10" s="23" t="s">
        <v>200</v>
      </c>
      <c r="K10" s="23" t="s">
        <v>201</v>
      </c>
      <c r="L10" s="23" t="s">
        <v>202</v>
      </c>
    </row>
    <row r="11" spans="1:12" s="1" customFormat="1" ht="13.8">
      <c r="A11" s="207" t="s">
        <v>130</v>
      </c>
      <c r="B11" s="222">
        <v>8.1963947817703744</v>
      </c>
      <c r="C11" s="222">
        <v>6.5310968236540647</v>
      </c>
      <c r="D11" s="222"/>
      <c r="E11" s="222"/>
      <c r="F11" s="222"/>
      <c r="G11" s="222"/>
      <c r="H11" s="222"/>
      <c r="I11" s="222"/>
      <c r="J11" s="222"/>
      <c r="K11" s="222"/>
      <c r="L11" s="222"/>
    </row>
    <row r="12" spans="1:12" s="1" customFormat="1" ht="13.8">
      <c r="A12" s="208" t="s">
        <v>131</v>
      </c>
      <c r="B12" s="222">
        <v>7.9991133376783168</v>
      </c>
      <c r="C12" s="222">
        <v>7.7271597478083978</v>
      </c>
      <c r="D12" s="222"/>
      <c r="E12" s="222"/>
      <c r="F12" s="222"/>
      <c r="G12" s="222"/>
      <c r="H12" s="222"/>
      <c r="I12" s="222"/>
      <c r="J12" s="222"/>
      <c r="K12" s="222"/>
      <c r="L12" s="222"/>
    </row>
    <row r="13" spans="1:12" s="1" customFormat="1" ht="13.8">
      <c r="A13" s="208" t="s">
        <v>132</v>
      </c>
      <c r="B13" s="222">
        <v>11.355942578382948</v>
      </c>
      <c r="C13" s="222">
        <v>6.73831916455803</v>
      </c>
      <c r="D13" s="222"/>
      <c r="E13" s="222"/>
      <c r="F13" s="222"/>
      <c r="G13" s="222"/>
      <c r="H13" s="222"/>
      <c r="I13" s="222"/>
      <c r="J13" s="222"/>
      <c r="K13" s="222"/>
      <c r="L13" s="222"/>
    </row>
    <row r="14" spans="1:12" s="1" customFormat="1" ht="13.8">
      <c r="A14" s="208" t="s">
        <v>133</v>
      </c>
      <c r="B14" s="222">
        <v>32.87799862653884</v>
      </c>
      <c r="C14" s="222">
        <v>29.555877684398165</v>
      </c>
      <c r="D14" s="222"/>
      <c r="E14" s="222"/>
      <c r="F14" s="222"/>
      <c r="G14" s="222"/>
      <c r="H14" s="222"/>
      <c r="I14" s="222"/>
      <c r="J14" s="222"/>
      <c r="K14" s="222"/>
      <c r="L14" s="222"/>
    </row>
    <row r="15" spans="1:12" s="1" customFormat="1" ht="13.8">
      <c r="A15" s="208" t="s">
        <v>134</v>
      </c>
      <c r="B15" s="222">
        <v>0</v>
      </c>
      <c r="C15" s="222">
        <v>0</v>
      </c>
      <c r="D15" s="222"/>
      <c r="E15" s="222"/>
      <c r="F15" s="222"/>
      <c r="G15" s="222"/>
      <c r="H15" s="222"/>
      <c r="I15" s="222"/>
      <c r="J15" s="222"/>
      <c r="K15" s="222"/>
      <c r="L15" s="222"/>
    </row>
    <row r="16" spans="1:12" s="1" customFormat="1" ht="13.8">
      <c r="A16" s="208" t="s">
        <v>135</v>
      </c>
      <c r="B16" s="222">
        <v>53.859817130996483</v>
      </c>
      <c r="C16" s="222">
        <v>50.690660803147772</v>
      </c>
      <c r="D16" s="222"/>
      <c r="E16" s="222"/>
      <c r="F16" s="222"/>
      <c r="G16" s="222"/>
      <c r="H16" s="222"/>
      <c r="I16" s="222"/>
      <c r="J16" s="222"/>
      <c r="K16" s="222"/>
      <c r="L16" s="222"/>
    </row>
    <row r="17" spans="1:12" s="1" customFormat="1" ht="13.8">
      <c r="A17" s="208" t="s">
        <v>136</v>
      </c>
      <c r="B17" s="222">
        <v>12.873119482168063</v>
      </c>
      <c r="C17" s="222">
        <v>11.901909081173461</v>
      </c>
      <c r="D17" s="222"/>
      <c r="E17" s="222"/>
      <c r="F17" s="222"/>
      <c r="G17" s="222"/>
      <c r="H17" s="222"/>
      <c r="I17" s="222"/>
      <c r="J17" s="222"/>
      <c r="K17" s="222"/>
      <c r="L17" s="222"/>
    </row>
    <row r="18" spans="1:12" s="1" customFormat="1" ht="13.8">
      <c r="A18" s="208" t="s">
        <v>137</v>
      </c>
      <c r="B18" s="222">
        <v>62.552567664917163</v>
      </c>
      <c r="C18" s="222">
        <v>59.611529264181257</v>
      </c>
      <c r="D18" s="222"/>
      <c r="E18" s="222"/>
      <c r="F18" s="222"/>
      <c r="G18" s="222"/>
      <c r="H18" s="222"/>
      <c r="I18" s="222"/>
      <c r="J18" s="222"/>
      <c r="K18" s="222"/>
      <c r="L18" s="222"/>
    </row>
    <row r="19" spans="1:12" s="1" customFormat="1" ht="13.8">
      <c r="A19" s="208" t="s">
        <v>138</v>
      </c>
      <c r="B19" s="222">
        <v>44.013044587017021</v>
      </c>
      <c r="C19" s="222">
        <v>41</v>
      </c>
      <c r="D19" s="222"/>
      <c r="E19" s="222"/>
      <c r="F19" s="222"/>
      <c r="G19" s="222"/>
      <c r="H19" s="222"/>
      <c r="I19" s="222"/>
      <c r="J19" s="222"/>
      <c r="K19" s="222"/>
      <c r="L19" s="222"/>
    </row>
    <row r="20" spans="1:12" s="1" customFormat="1" ht="13.8">
      <c r="A20" s="208" t="s">
        <v>139</v>
      </c>
      <c r="B20" s="222">
        <v>24.174517052756187</v>
      </c>
      <c r="C20" s="222">
        <v>21.627202905666547</v>
      </c>
      <c r="D20" s="222"/>
      <c r="E20" s="222"/>
      <c r="F20" s="222"/>
      <c r="G20" s="222"/>
      <c r="H20" s="222"/>
      <c r="I20" s="222"/>
      <c r="J20" s="222"/>
      <c r="K20" s="222"/>
      <c r="L20" s="222"/>
    </row>
    <row r="21" spans="1:12" s="1" customFormat="1" ht="13.8">
      <c r="A21" s="208" t="s">
        <v>140</v>
      </c>
      <c r="B21" s="222">
        <v>119.6669017796072</v>
      </c>
      <c r="C21" s="222">
        <v>119.50068790484173</v>
      </c>
      <c r="D21" s="222"/>
      <c r="E21" s="222"/>
      <c r="F21" s="222"/>
      <c r="G21" s="222"/>
      <c r="H21" s="222"/>
      <c r="I21" s="222"/>
      <c r="J21" s="222"/>
      <c r="K21" s="222"/>
      <c r="L21" s="222"/>
    </row>
    <row r="22" spans="1:12" s="1" customFormat="1" ht="13.8">
      <c r="A22" s="208" t="s">
        <v>141</v>
      </c>
      <c r="B22" s="222">
        <v>99.963714368632438</v>
      </c>
      <c r="C22" s="222">
        <v>66.016798139647349</v>
      </c>
      <c r="D22" s="222"/>
      <c r="E22" s="222"/>
      <c r="F22" s="222"/>
      <c r="G22" s="222"/>
      <c r="H22" s="222"/>
      <c r="I22" s="222"/>
      <c r="J22" s="222"/>
      <c r="K22" s="222"/>
      <c r="L22" s="222"/>
    </row>
    <row r="23" spans="1:12" s="1" customFormat="1" ht="13.8">
      <c r="A23" s="208" t="s">
        <v>142</v>
      </c>
      <c r="B23" s="222">
        <v>298.53432873031477</v>
      </c>
      <c r="C23" s="222">
        <v>339.79189270089455</v>
      </c>
      <c r="D23" s="222"/>
      <c r="E23" s="222"/>
      <c r="F23" s="222"/>
      <c r="G23" s="222"/>
      <c r="H23" s="222"/>
      <c r="I23" s="222"/>
      <c r="J23" s="222"/>
      <c r="K23" s="222"/>
      <c r="L23" s="222"/>
    </row>
    <row r="24" spans="1:12" s="1" customFormat="1" ht="13.8">
      <c r="A24" s="208" t="s">
        <v>143</v>
      </c>
      <c r="B24" s="222">
        <v>232.06261204152722</v>
      </c>
      <c r="C24" s="222">
        <v>209.99253352557963</v>
      </c>
      <c r="D24" s="222"/>
      <c r="E24" s="222"/>
      <c r="F24" s="222"/>
      <c r="G24" s="222"/>
      <c r="H24" s="222"/>
      <c r="I24" s="222"/>
      <c r="J24" s="222"/>
      <c r="K24" s="222"/>
      <c r="L24" s="222"/>
    </row>
    <row r="25" spans="1:12" s="1" customFormat="1" ht="13.8">
      <c r="A25" s="208" t="s">
        <v>144</v>
      </c>
      <c r="B25" s="222">
        <v>114.28571428571429</v>
      </c>
      <c r="C25" s="222">
        <v>120</v>
      </c>
      <c r="D25" s="222"/>
      <c r="E25" s="222"/>
      <c r="F25" s="222"/>
      <c r="G25" s="222"/>
      <c r="H25" s="222"/>
      <c r="I25" s="222"/>
      <c r="J25" s="222"/>
      <c r="K25" s="222"/>
      <c r="L25" s="222"/>
    </row>
    <row r="26" spans="1:12" s="1" customFormat="1" ht="13.8">
      <c r="A26" s="208" t="s">
        <v>145</v>
      </c>
      <c r="B26" s="222">
        <v>87.296721341283785</v>
      </c>
      <c r="C26" s="222">
        <v>64.310689641111139</v>
      </c>
      <c r="D26" s="222"/>
      <c r="E26" s="222"/>
      <c r="F26" s="222"/>
      <c r="G26" s="222"/>
      <c r="H26" s="222"/>
      <c r="I26" s="222"/>
      <c r="J26" s="222"/>
      <c r="K26" s="222"/>
      <c r="L26" s="222"/>
    </row>
    <row r="27" spans="1:12" s="1" customFormat="1" ht="13.8">
      <c r="A27" s="208" t="s">
        <v>146</v>
      </c>
      <c r="B27" s="222">
        <v>194.62477807755377</v>
      </c>
      <c r="C27" s="222">
        <v>117.28240761766357</v>
      </c>
      <c r="D27" s="222"/>
      <c r="E27" s="222"/>
      <c r="F27" s="222"/>
      <c r="G27" s="222"/>
      <c r="H27" s="222"/>
      <c r="I27" s="222"/>
      <c r="J27" s="222"/>
      <c r="K27" s="222"/>
      <c r="L27" s="222"/>
    </row>
    <row r="28" spans="1:12" s="1" customFormat="1" ht="13.8">
      <c r="A28" s="208" t="s">
        <v>147</v>
      </c>
      <c r="B28" s="222">
        <v>0</v>
      </c>
      <c r="C28" s="222">
        <v>0</v>
      </c>
      <c r="D28" s="222"/>
      <c r="E28" s="222"/>
      <c r="F28" s="222"/>
      <c r="G28" s="222"/>
      <c r="H28" s="222"/>
      <c r="I28" s="222"/>
      <c r="J28" s="222"/>
      <c r="K28" s="222"/>
      <c r="L28" s="222"/>
    </row>
    <row r="29" spans="1:12" s="1" customFormat="1">
      <c r="A29" s="199" t="s">
        <v>0</v>
      </c>
      <c r="B29" s="222">
        <v>58.660264540622045</v>
      </c>
      <c r="C29" s="222">
        <v>46.122113533534389</v>
      </c>
      <c r="D29" s="222"/>
      <c r="E29" s="222"/>
      <c r="F29" s="222"/>
      <c r="G29" s="222"/>
      <c r="H29" s="222"/>
      <c r="I29" s="222"/>
      <c r="J29" s="222"/>
      <c r="K29" s="222"/>
      <c r="L29" s="222"/>
    </row>
    <row r="30" spans="1:12" s="1" customFormat="1">
      <c r="A30" s="199" t="s">
        <v>148</v>
      </c>
      <c r="B30" s="222">
        <v>227</v>
      </c>
      <c r="C30" s="222">
        <v>215</v>
      </c>
      <c r="D30" s="222"/>
      <c r="E30" s="222"/>
      <c r="F30" s="222"/>
      <c r="G30" s="222"/>
      <c r="H30" s="222"/>
      <c r="I30" s="222"/>
      <c r="J30" s="222"/>
      <c r="K30" s="222"/>
      <c r="L30" s="222"/>
    </row>
    <row r="31" spans="1:12" s="1" customFormat="1">
      <c r="A31" s="199" t="s">
        <v>1</v>
      </c>
      <c r="B31" s="222">
        <v>63.850920529241115</v>
      </c>
      <c r="C31" s="222">
        <v>62.046561131281194</v>
      </c>
      <c r="D31" s="222"/>
      <c r="E31" s="222"/>
      <c r="F31" s="222"/>
      <c r="G31" s="222"/>
      <c r="H31" s="222"/>
      <c r="I31" s="222"/>
      <c r="J31" s="222"/>
      <c r="K31" s="222"/>
      <c r="L31" s="222"/>
    </row>
    <row r="32" spans="1:12" s="1" customFormat="1">
      <c r="A32" s="199" t="s">
        <v>149</v>
      </c>
      <c r="B32" s="222">
        <v>251.75081757202989</v>
      </c>
      <c r="C32" s="222">
        <v>229.09940986908356</v>
      </c>
      <c r="D32" s="222"/>
      <c r="E32" s="222"/>
      <c r="F32" s="222"/>
      <c r="G32" s="222"/>
      <c r="H32" s="222"/>
      <c r="I32" s="222"/>
      <c r="J32" s="222"/>
      <c r="K32" s="222"/>
      <c r="L32" s="222"/>
    </row>
    <row r="33" spans="1:12" s="1" customFormat="1">
      <c r="A33" s="199" t="s">
        <v>150</v>
      </c>
      <c r="B33" s="222">
        <v>0</v>
      </c>
      <c r="C33" s="222">
        <v>0</v>
      </c>
      <c r="D33" s="222"/>
      <c r="E33" s="222"/>
      <c r="F33" s="222"/>
      <c r="G33" s="222"/>
      <c r="H33" s="222"/>
      <c r="I33" s="222"/>
      <c r="J33" s="222"/>
      <c r="K33" s="222"/>
      <c r="L33" s="222"/>
    </row>
    <row r="34" spans="1:12" s="1" customFormat="1">
      <c r="A34" s="199" t="s">
        <v>2</v>
      </c>
      <c r="B34" s="222">
        <v>303.68617678545809</v>
      </c>
      <c r="C34" s="222">
        <v>253.43147678888388</v>
      </c>
      <c r="D34" s="222"/>
      <c r="E34" s="222"/>
      <c r="F34" s="222"/>
      <c r="G34" s="222"/>
      <c r="H34" s="222"/>
      <c r="I34" s="222"/>
      <c r="J34" s="222"/>
      <c r="K34" s="222"/>
      <c r="L34" s="222"/>
    </row>
    <row r="35" spans="1:12" s="1" customFormat="1">
      <c r="A35" s="199" t="s">
        <v>151</v>
      </c>
      <c r="B35" s="222">
        <v>0</v>
      </c>
      <c r="C35" s="222">
        <v>0</v>
      </c>
      <c r="D35" s="222"/>
      <c r="E35" s="222"/>
      <c r="F35" s="222"/>
      <c r="G35" s="222"/>
      <c r="H35" s="222"/>
      <c r="I35" s="222"/>
      <c r="J35" s="222"/>
      <c r="K35" s="222"/>
      <c r="L35" s="222"/>
    </row>
    <row r="36" spans="1:12" s="1" customFormat="1">
      <c r="A36" s="199" t="s">
        <v>152</v>
      </c>
      <c r="B36" s="222">
        <v>361.77095787062291</v>
      </c>
      <c r="C36" s="222">
        <v>248.30643495824251</v>
      </c>
      <c r="D36" s="222"/>
      <c r="E36" s="222"/>
      <c r="F36" s="222"/>
      <c r="G36" s="222"/>
      <c r="H36" s="222"/>
      <c r="I36" s="222"/>
      <c r="J36" s="222"/>
      <c r="K36" s="222"/>
      <c r="L36" s="222"/>
    </row>
    <row r="37" spans="1:12" s="1" customFormat="1">
      <c r="A37" s="199" t="s">
        <v>153</v>
      </c>
      <c r="B37" s="222">
        <v>1255.0508268482483</v>
      </c>
      <c r="C37" s="222">
        <v>894.2956424581015</v>
      </c>
      <c r="D37" s="222"/>
      <c r="E37" s="222"/>
      <c r="F37" s="222"/>
      <c r="G37" s="222"/>
      <c r="H37" s="222"/>
      <c r="I37" s="222"/>
      <c r="J37" s="222"/>
      <c r="K37" s="222"/>
      <c r="L37" s="222"/>
    </row>
    <row r="38" spans="1:12" s="1" customFormat="1">
      <c r="A38" s="199" t="s">
        <v>154</v>
      </c>
      <c r="B38" s="222">
        <v>0</v>
      </c>
      <c r="C38" s="222">
        <v>0</v>
      </c>
      <c r="D38" s="222"/>
      <c r="E38" s="222"/>
      <c r="F38" s="222"/>
      <c r="G38" s="222"/>
      <c r="H38" s="222"/>
      <c r="I38" s="222"/>
      <c r="J38" s="222"/>
      <c r="K38" s="222"/>
      <c r="L38" s="222"/>
    </row>
    <row r="39" spans="1:12">
      <c r="A39" s="199" t="s">
        <v>155</v>
      </c>
      <c r="B39" s="222">
        <v>0</v>
      </c>
      <c r="C39" s="222">
        <v>0</v>
      </c>
      <c r="D39" s="222"/>
      <c r="E39" s="222"/>
      <c r="F39" s="222"/>
      <c r="G39" s="222"/>
      <c r="H39" s="222"/>
      <c r="I39" s="222"/>
      <c r="J39" s="222"/>
      <c r="K39" s="222"/>
      <c r="L39" s="222"/>
    </row>
    <row r="40" spans="1:12">
      <c r="A40" s="199" t="s">
        <v>156</v>
      </c>
      <c r="B40" s="222">
        <v>0</v>
      </c>
      <c r="C40" s="222">
        <v>0</v>
      </c>
      <c r="D40" s="222"/>
      <c r="E40" s="222"/>
      <c r="F40" s="222"/>
      <c r="G40" s="222"/>
      <c r="H40" s="222"/>
      <c r="I40" s="222"/>
      <c r="J40" s="222"/>
      <c r="K40" s="222"/>
      <c r="L40" s="222"/>
    </row>
    <row r="41" spans="1:12">
      <c r="A41" s="199" t="s">
        <v>157</v>
      </c>
      <c r="B41" s="222">
        <v>0</v>
      </c>
      <c r="C41" s="222">
        <v>0</v>
      </c>
      <c r="D41" s="222"/>
      <c r="E41" s="222"/>
      <c r="F41" s="222"/>
      <c r="G41" s="222"/>
      <c r="H41" s="222"/>
      <c r="I41" s="222"/>
      <c r="J41" s="222"/>
      <c r="K41" s="222"/>
      <c r="L41" s="222"/>
    </row>
    <row r="42" spans="1:12">
      <c r="A42" s="199" t="s">
        <v>158</v>
      </c>
      <c r="B42" s="222">
        <v>0</v>
      </c>
      <c r="C42" s="222">
        <v>0</v>
      </c>
      <c r="D42" s="222"/>
      <c r="E42" s="222"/>
      <c r="F42" s="222"/>
      <c r="G42" s="222"/>
      <c r="H42" s="222"/>
      <c r="I42" s="222"/>
      <c r="J42" s="222"/>
      <c r="K42" s="222"/>
      <c r="L42" s="222"/>
    </row>
    <row r="43" spans="1:12">
      <c r="A43" s="199" t="s">
        <v>159</v>
      </c>
      <c r="B43" s="222">
        <v>1018.9069493521796</v>
      </c>
      <c r="C43" s="222">
        <v>1000</v>
      </c>
      <c r="D43" s="222"/>
      <c r="E43" s="222"/>
      <c r="F43" s="222"/>
      <c r="G43" s="222"/>
      <c r="H43" s="222"/>
      <c r="I43" s="222"/>
      <c r="J43" s="222"/>
      <c r="K43" s="222"/>
      <c r="L43" s="222"/>
    </row>
    <row r="44" spans="1:12">
      <c r="A44" s="199" t="s">
        <v>160</v>
      </c>
      <c r="B44" s="222">
        <v>1004.0468400000002</v>
      </c>
      <c r="C44" s="222">
        <v>903.64215600000023</v>
      </c>
      <c r="D44" s="222"/>
      <c r="E44" s="222"/>
      <c r="F44" s="222"/>
      <c r="G44" s="222"/>
      <c r="H44" s="222"/>
      <c r="I44" s="222"/>
      <c r="J44" s="222"/>
      <c r="K44" s="222"/>
      <c r="L44" s="222"/>
    </row>
    <row r="45" spans="1:12">
      <c r="A45" s="199" t="s">
        <v>3</v>
      </c>
      <c r="B45" s="222">
        <v>113.54682982085136</v>
      </c>
      <c r="C45" s="222">
        <v>84.990621213745783</v>
      </c>
      <c r="D45" s="222"/>
      <c r="E45" s="222"/>
      <c r="F45" s="222"/>
      <c r="G45" s="222"/>
      <c r="H45" s="222"/>
      <c r="I45" s="222"/>
      <c r="J45" s="222"/>
      <c r="K45" s="222"/>
      <c r="L45" s="222"/>
    </row>
    <row r="46" spans="1:12">
      <c r="A46" s="199" t="s">
        <v>161</v>
      </c>
      <c r="B46" s="222">
        <v>0</v>
      </c>
      <c r="C46" s="222">
        <v>240</v>
      </c>
      <c r="D46" s="222"/>
      <c r="E46" s="222"/>
      <c r="F46" s="222"/>
      <c r="G46" s="222"/>
      <c r="H46" s="222"/>
      <c r="I46" s="222"/>
      <c r="J46" s="222"/>
      <c r="K46" s="222"/>
      <c r="L46" s="222"/>
    </row>
    <row r="47" spans="1:12">
      <c r="A47" s="199" t="s">
        <v>162</v>
      </c>
      <c r="B47" s="222">
        <v>170</v>
      </c>
      <c r="C47" s="222">
        <v>225</v>
      </c>
      <c r="D47" s="222"/>
      <c r="E47" s="222"/>
      <c r="F47" s="222"/>
      <c r="G47" s="222"/>
      <c r="H47" s="222"/>
      <c r="I47" s="222"/>
      <c r="J47" s="222"/>
      <c r="K47" s="222"/>
      <c r="L47" s="222"/>
    </row>
    <row r="48" spans="1:12">
      <c r="A48" s="199" t="s">
        <v>4</v>
      </c>
      <c r="B48" s="222">
        <v>170</v>
      </c>
      <c r="C48" s="222">
        <v>125</v>
      </c>
      <c r="D48" s="222"/>
      <c r="E48" s="222"/>
      <c r="F48" s="222"/>
      <c r="G48" s="222"/>
      <c r="H48" s="222"/>
      <c r="I48" s="222"/>
      <c r="J48" s="222"/>
      <c r="K48" s="222"/>
      <c r="L48" s="222"/>
    </row>
    <row r="49" spans="1:12">
      <c r="A49" s="199" t="s">
        <v>24</v>
      </c>
      <c r="B49" s="222">
        <v>188.02033788894266</v>
      </c>
      <c r="C49" s="222">
        <v>160.00527287107832</v>
      </c>
      <c r="D49" s="222"/>
      <c r="E49" s="222"/>
      <c r="F49" s="222"/>
      <c r="G49" s="222"/>
      <c r="H49" s="222"/>
      <c r="I49" s="222"/>
      <c r="J49" s="222"/>
      <c r="K49" s="222"/>
      <c r="L49" s="222"/>
    </row>
    <row r="50" spans="1:12">
      <c r="A50" s="199" t="s">
        <v>25</v>
      </c>
      <c r="B50" s="222">
        <v>0</v>
      </c>
      <c r="C50" s="222">
        <v>0</v>
      </c>
      <c r="D50" s="222"/>
      <c r="E50" s="222"/>
      <c r="F50" s="222"/>
      <c r="G50" s="222"/>
      <c r="H50" s="222"/>
      <c r="I50" s="222"/>
      <c r="J50" s="222"/>
      <c r="K50" s="222"/>
      <c r="L50" s="222"/>
    </row>
    <row r="51" spans="1:12">
      <c r="A51" s="199" t="s">
        <v>21</v>
      </c>
      <c r="B51" s="222">
        <v>280</v>
      </c>
      <c r="C51" s="222">
        <v>180</v>
      </c>
      <c r="D51" s="222"/>
      <c r="E51" s="222"/>
      <c r="F51" s="222"/>
      <c r="G51" s="222"/>
      <c r="H51" s="222"/>
      <c r="I51" s="222"/>
      <c r="J51" s="222"/>
      <c r="K51" s="222"/>
      <c r="L51" s="222"/>
    </row>
    <row r="52" spans="1:12">
      <c r="A52" s="199" t="s">
        <v>5</v>
      </c>
      <c r="B52" s="222">
        <v>490</v>
      </c>
      <c r="C52" s="222">
        <v>240</v>
      </c>
      <c r="D52" s="222"/>
      <c r="E52" s="222"/>
      <c r="F52" s="222"/>
      <c r="G52" s="222"/>
      <c r="H52" s="222"/>
      <c r="I52" s="222"/>
      <c r="J52" s="222"/>
      <c r="K52" s="222"/>
      <c r="L52" s="222"/>
    </row>
    <row r="53" spans="1:12">
      <c r="A53" s="199" t="s">
        <v>26</v>
      </c>
      <c r="B53" s="222">
        <v>400</v>
      </c>
      <c r="C53" s="222">
        <v>206</v>
      </c>
      <c r="D53" s="222"/>
      <c r="E53" s="222"/>
      <c r="F53" s="222"/>
      <c r="G53" s="222"/>
      <c r="H53" s="222"/>
      <c r="I53" s="222"/>
      <c r="J53" s="222"/>
      <c r="K53" s="222"/>
      <c r="L53" s="222"/>
    </row>
    <row r="54" spans="1:12">
      <c r="A54" s="199" t="s">
        <v>163</v>
      </c>
      <c r="B54" s="222">
        <v>2103.9330552211131</v>
      </c>
      <c r="C54" s="222">
        <v>1472.9284542064104</v>
      </c>
      <c r="D54" s="222"/>
      <c r="E54" s="222"/>
      <c r="F54" s="222"/>
      <c r="G54" s="222"/>
      <c r="H54" s="222"/>
      <c r="I54" s="222"/>
      <c r="J54" s="222"/>
      <c r="K54" s="222"/>
      <c r="L54" s="222"/>
    </row>
    <row r="55" spans="1:12">
      <c r="A55" s="199" t="s">
        <v>164</v>
      </c>
      <c r="B55" s="222">
        <v>1371.5324877705048</v>
      </c>
      <c r="C55" s="222">
        <v>997.97560145256466</v>
      </c>
      <c r="D55" s="222"/>
      <c r="E55" s="222"/>
      <c r="F55" s="222"/>
      <c r="G55" s="222"/>
      <c r="H55" s="222"/>
      <c r="I55" s="222"/>
      <c r="J55" s="222"/>
      <c r="K55" s="222"/>
      <c r="L55" s="222"/>
    </row>
    <row r="56" spans="1:12">
      <c r="A56" s="199" t="s">
        <v>6</v>
      </c>
      <c r="B56" s="222">
        <v>833.83281288172873</v>
      </c>
      <c r="C56" s="222">
        <v>527.08718409117773</v>
      </c>
      <c r="D56" s="222"/>
      <c r="E56" s="222"/>
      <c r="F56" s="222"/>
      <c r="G56" s="222"/>
      <c r="H56" s="222"/>
      <c r="I56" s="222"/>
      <c r="J56" s="222"/>
      <c r="K56" s="222"/>
      <c r="L56" s="222"/>
    </row>
    <row r="57" spans="1:12">
      <c r="A57" s="199" t="s">
        <v>7</v>
      </c>
      <c r="B57" s="222">
        <v>300</v>
      </c>
      <c r="C57" s="222">
        <v>206.21854346332259</v>
      </c>
      <c r="D57" s="222"/>
      <c r="E57" s="222"/>
      <c r="F57" s="222"/>
      <c r="G57" s="222"/>
      <c r="H57" s="222"/>
      <c r="I57" s="222"/>
      <c r="J57" s="222"/>
      <c r="K57" s="222"/>
      <c r="L57" s="222"/>
    </row>
    <row r="58" spans="1:12">
      <c r="A58" s="199" t="s">
        <v>8</v>
      </c>
      <c r="B58" s="222">
        <v>0</v>
      </c>
      <c r="C58" s="222">
        <v>1707.6451454692551</v>
      </c>
      <c r="D58" s="222"/>
      <c r="E58" s="222"/>
      <c r="F58" s="222"/>
      <c r="G58" s="222"/>
      <c r="H58" s="222"/>
      <c r="I58" s="222"/>
      <c r="J58" s="222"/>
      <c r="K58" s="222"/>
      <c r="L58" s="222"/>
    </row>
    <row r="59" spans="1:12">
      <c r="A59" s="199" t="s">
        <v>165</v>
      </c>
      <c r="B59" s="222">
        <v>3113.2837037037038</v>
      </c>
      <c r="C59" s="222">
        <v>2278.8299701530491</v>
      </c>
      <c r="D59" s="222"/>
      <c r="E59" s="222"/>
      <c r="F59" s="222"/>
      <c r="G59" s="222"/>
      <c r="H59" s="222"/>
      <c r="I59" s="222"/>
      <c r="J59" s="222"/>
      <c r="K59" s="222"/>
      <c r="L59" s="222"/>
    </row>
    <row r="60" spans="1:12">
      <c r="A60" s="199" t="s">
        <v>166</v>
      </c>
      <c r="B60" s="222">
        <v>4939.9288403201153</v>
      </c>
      <c r="C60" s="222">
        <v>3852.056814832767</v>
      </c>
      <c r="D60" s="222"/>
      <c r="E60" s="222"/>
      <c r="F60" s="222"/>
      <c r="G60" s="222"/>
      <c r="H60" s="222"/>
      <c r="I60" s="222"/>
      <c r="J60" s="222"/>
      <c r="K60" s="222"/>
      <c r="L60" s="222"/>
    </row>
    <row r="61" spans="1:12">
      <c r="A61" s="199" t="s">
        <v>167</v>
      </c>
      <c r="B61" s="222">
        <v>0</v>
      </c>
      <c r="C61" s="222">
        <v>0</v>
      </c>
      <c r="D61" s="222"/>
      <c r="E61" s="222"/>
      <c r="F61" s="222"/>
      <c r="G61" s="222"/>
      <c r="H61" s="222"/>
      <c r="I61" s="222"/>
      <c r="J61" s="222"/>
      <c r="K61" s="222"/>
      <c r="L61" s="222"/>
    </row>
    <row r="62" spans="1:12">
      <c r="A62" s="199" t="s">
        <v>27</v>
      </c>
      <c r="B62" s="222">
        <v>700</v>
      </c>
      <c r="C62" s="222">
        <v>600</v>
      </c>
      <c r="D62" s="222"/>
      <c r="E62" s="222"/>
      <c r="F62" s="222"/>
      <c r="G62" s="222"/>
      <c r="H62" s="222"/>
      <c r="I62" s="222"/>
      <c r="J62" s="222"/>
      <c r="K62" s="222"/>
      <c r="L62" s="222"/>
    </row>
    <row r="63" spans="1:12">
      <c r="A63" s="199" t="s">
        <v>168</v>
      </c>
      <c r="B63" s="222">
        <v>0</v>
      </c>
      <c r="C63" s="222">
        <v>0</v>
      </c>
      <c r="D63" s="222"/>
      <c r="E63" s="222"/>
      <c r="F63" s="222"/>
      <c r="G63" s="222"/>
      <c r="H63" s="222"/>
      <c r="I63" s="222"/>
      <c r="J63" s="222"/>
      <c r="K63" s="222"/>
      <c r="L63" s="222"/>
    </row>
    <row r="64" spans="1:12">
      <c r="A64" s="199" t="s">
        <v>22</v>
      </c>
      <c r="B64" s="222">
        <v>1500</v>
      </c>
      <c r="C64" s="222">
        <v>509.63438735177863</v>
      </c>
      <c r="D64" s="222"/>
      <c r="E64" s="222"/>
      <c r="F64" s="222"/>
      <c r="G64" s="222"/>
      <c r="H64" s="222"/>
      <c r="I64" s="222"/>
      <c r="J64" s="222"/>
      <c r="K64" s="222"/>
      <c r="L64" s="222"/>
    </row>
    <row r="65" spans="1:12">
      <c r="A65" s="199" t="s">
        <v>169</v>
      </c>
      <c r="B65" s="222">
        <v>0</v>
      </c>
      <c r="C65" s="222">
        <v>0</v>
      </c>
      <c r="D65" s="222"/>
      <c r="E65" s="222"/>
      <c r="F65" s="222"/>
      <c r="G65" s="222"/>
      <c r="H65" s="222"/>
      <c r="I65" s="222"/>
      <c r="J65" s="222"/>
      <c r="K65" s="222"/>
      <c r="L65" s="222"/>
    </row>
    <row r="66" spans="1:12">
      <c r="A66" s="199" t="s">
        <v>170</v>
      </c>
      <c r="B66" s="222">
        <v>0</v>
      </c>
      <c r="C66" s="222">
        <v>0</v>
      </c>
      <c r="D66" s="222"/>
      <c r="E66" s="222"/>
      <c r="F66" s="222"/>
      <c r="G66" s="222"/>
      <c r="H66" s="222"/>
      <c r="I66" s="222"/>
      <c r="J66" s="222"/>
      <c r="K66" s="222"/>
      <c r="L66" s="222"/>
    </row>
    <row r="67" spans="1:12">
      <c r="A67" s="199" t="s">
        <v>9</v>
      </c>
      <c r="B67" s="222">
        <v>644</v>
      </c>
      <c r="C67" s="222">
        <v>520</v>
      </c>
      <c r="D67" s="222"/>
      <c r="E67" s="222"/>
      <c r="F67" s="222"/>
      <c r="G67" s="222"/>
      <c r="H67" s="222"/>
      <c r="I67" s="222"/>
      <c r="J67" s="222"/>
      <c r="K67" s="222"/>
      <c r="L67" s="222"/>
    </row>
    <row r="68" spans="1:12">
      <c r="A68" s="199" t="s">
        <v>250</v>
      </c>
      <c r="B68" s="222">
        <v>0</v>
      </c>
      <c r="C68" s="222">
        <v>0</v>
      </c>
      <c r="D68" s="222"/>
      <c r="E68" s="222"/>
      <c r="F68" s="222"/>
      <c r="G68" s="222"/>
      <c r="H68" s="222"/>
      <c r="I68" s="222"/>
      <c r="J68" s="222"/>
      <c r="K68" s="222"/>
      <c r="L68" s="222"/>
    </row>
    <row r="69" spans="1:12">
      <c r="A69" s="199" t="s">
        <v>316</v>
      </c>
      <c r="B69" s="222">
        <v>0</v>
      </c>
      <c r="C69" s="222">
        <v>0</v>
      </c>
      <c r="D69" s="222"/>
      <c r="E69" s="222"/>
      <c r="F69" s="222"/>
      <c r="G69" s="222"/>
      <c r="H69" s="222"/>
      <c r="I69" s="222"/>
      <c r="J69" s="222"/>
      <c r="K69" s="222"/>
      <c r="L69" s="222"/>
    </row>
    <row r="70" spans="1:12">
      <c r="A70" s="199" t="s">
        <v>11</v>
      </c>
      <c r="B70" s="222">
        <v>1100</v>
      </c>
      <c r="C70" s="222">
        <v>815.28168664412806</v>
      </c>
      <c r="D70" s="222"/>
      <c r="E70" s="222"/>
      <c r="F70" s="222"/>
      <c r="G70" s="222"/>
      <c r="H70" s="222"/>
      <c r="I70" s="222"/>
      <c r="J70" s="222"/>
      <c r="K70" s="222"/>
      <c r="L70" s="222"/>
    </row>
    <row r="71" spans="1:12">
      <c r="A71" s="199" t="s">
        <v>10</v>
      </c>
      <c r="B71" s="222">
        <v>1850</v>
      </c>
      <c r="C71" s="222">
        <v>1000</v>
      </c>
      <c r="D71" s="222"/>
      <c r="E71" s="222"/>
      <c r="F71" s="222"/>
      <c r="G71" s="222"/>
      <c r="H71" s="222"/>
      <c r="I71" s="222"/>
      <c r="J71" s="222"/>
      <c r="K71" s="222"/>
      <c r="L71" s="222"/>
    </row>
    <row r="72" spans="1:12">
      <c r="A72" s="199" t="s">
        <v>23</v>
      </c>
      <c r="B72" s="222">
        <v>2000</v>
      </c>
      <c r="C72" s="222">
        <v>1515.7223793275484</v>
      </c>
      <c r="D72" s="222"/>
      <c r="E72" s="222"/>
      <c r="F72" s="222"/>
      <c r="G72" s="222"/>
      <c r="H72" s="222"/>
      <c r="I72" s="222"/>
      <c r="J72" s="222"/>
      <c r="K72" s="222"/>
      <c r="L72" s="222"/>
    </row>
    <row r="73" spans="1:12">
      <c r="A73" s="199" t="s">
        <v>12</v>
      </c>
      <c r="B73" s="222">
        <v>8000</v>
      </c>
      <c r="C73" s="222">
        <v>6611.5927686633941</v>
      </c>
      <c r="D73" s="222"/>
      <c r="E73" s="222"/>
      <c r="F73" s="222"/>
      <c r="G73" s="222"/>
      <c r="H73" s="222"/>
      <c r="I73" s="222"/>
      <c r="J73" s="222"/>
      <c r="K73" s="222"/>
      <c r="L73" s="222"/>
    </row>
    <row r="74" spans="1:12">
      <c r="A74" s="199" t="s">
        <v>171</v>
      </c>
      <c r="B74" s="222">
        <v>0</v>
      </c>
      <c r="C74" s="222">
        <v>0</v>
      </c>
      <c r="D74" s="222"/>
      <c r="E74" s="222"/>
      <c r="F74" s="222"/>
      <c r="G74" s="222"/>
      <c r="H74" s="222"/>
      <c r="I74" s="222"/>
      <c r="J74" s="222"/>
      <c r="K74" s="222"/>
      <c r="L74" s="222"/>
    </row>
    <row r="75" spans="1:12">
      <c r="A75" s="199" t="s">
        <v>28</v>
      </c>
      <c r="B75" s="222">
        <v>0</v>
      </c>
      <c r="C75" s="222">
        <v>0</v>
      </c>
      <c r="D75" s="222"/>
      <c r="E75" s="222"/>
      <c r="F75" s="222"/>
      <c r="G75" s="222"/>
      <c r="H75" s="222"/>
      <c r="I75" s="222"/>
      <c r="J75" s="222"/>
      <c r="K75" s="222"/>
      <c r="L75" s="222"/>
    </row>
    <row r="76" spans="1:12">
      <c r="A76" s="199" t="s">
        <v>13</v>
      </c>
      <c r="B76" s="222">
        <v>0</v>
      </c>
      <c r="C76" s="222">
        <v>0</v>
      </c>
      <c r="D76" s="222"/>
      <c r="E76" s="222"/>
      <c r="F76" s="222"/>
      <c r="G76" s="222"/>
      <c r="H76" s="222"/>
      <c r="I76" s="222"/>
      <c r="J76" s="222"/>
      <c r="K76" s="222"/>
      <c r="L76" s="222"/>
    </row>
    <row r="77" spans="1:12">
      <c r="A77" s="199" t="s">
        <v>14</v>
      </c>
      <c r="B77" s="222">
        <v>0</v>
      </c>
      <c r="C77" s="222">
        <v>0</v>
      </c>
      <c r="D77" s="222"/>
      <c r="E77" s="222"/>
      <c r="F77" s="222"/>
      <c r="G77" s="222"/>
      <c r="H77" s="222"/>
      <c r="I77" s="222"/>
      <c r="J77" s="222"/>
      <c r="K77" s="222"/>
      <c r="L77" s="222"/>
    </row>
    <row r="78" spans="1:12">
      <c r="A78" s="199" t="s">
        <v>15</v>
      </c>
      <c r="B78" s="222">
        <v>0</v>
      </c>
      <c r="C78" s="222">
        <v>0</v>
      </c>
      <c r="D78" s="222"/>
      <c r="E78" s="222"/>
      <c r="F78" s="222"/>
      <c r="G78" s="222"/>
      <c r="H78" s="222"/>
      <c r="I78" s="222"/>
      <c r="J78" s="222"/>
      <c r="K78" s="222"/>
      <c r="L78" s="222"/>
    </row>
    <row r="79" spans="1:12">
      <c r="A79" s="199" t="s">
        <v>16</v>
      </c>
      <c r="B79" s="222">
        <v>0</v>
      </c>
      <c r="C79" s="222">
        <v>0</v>
      </c>
      <c r="D79" s="222"/>
      <c r="E79" s="222"/>
      <c r="F79" s="222"/>
      <c r="G79" s="222"/>
      <c r="H79" s="222"/>
      <c r="I79" s="222"/>
      <c r="J79" s="222"/>
      <c r="K79" s="222"/>
      <c r="L79" s="222"/>
    </row>
    <row r="80" spans="1:12">
      <c r="A80" s="199" t="s">
        <v>17</v>
      </c>
      <c r="B80" s="222">
        <v>0</v>
      </c>
      <c r="C80" s="222">
        <v>0</v>
      </c>
      <c r="D80" s="222"/>
      <c r="E80" s="222"/>
      <c r="F80" s="222"/>
      <c r="G80" s="222"/>
      <c r="H80" s="222"/>
      <c r="I80" s="222"/>
      <c r="J80" s="222"/>
      <c r="K80" s="222"/>
      <c r="L80" s="222"/>
    </row>
    <row r="81" spans="1:12">
      <c r="A81" s="199" t="s">
        <v>18</v>
      </c>
      <c r="B81" s="222">
        <v>0</v>
      </c>
      <c r="C81" s="222">
        <v>0</v>
      </c>
      <c r="D81" s="222"/>
      <c r="E81" s="222"/>
      <c r="F81" s="222"/>
      <c r="G81" s="222"/>
      <c r="H81" s="222"/>
      <c r="I81" s="222"/>
      <c r="J81" s="222"/>
      <c r="K81" s="222"/>
      <c r="L81" s="222"/>
    </row>
    <row r="82" spans="1:12">
      <c r="A82" s="199" t="s">
        <v>19</v>
      </c>
      <c r="B82" s="222">
        <v>0</v>
      </c>
      <c r="C82" s="222">
        <v>0</v>
      </c>
      <c r="D82" s="222"/>
      <c r="E82" s="222"/>
      <c r="F82" s="222"/>
      <c r="G82" s="222"/>
      <c r="H82" s="222"/>
      <c r="I82" s="222"/>
      <c r="J82" s="222"/>
      <c r="K82" s="222"/>
      <c r="L82" s="222"/>
    </row>
    <row r="83" spans="1:12">
      <c r="A83" s="199" t="s">
        <v>20</v>
      </c>
      <c r="B83" s="222">
        <v>0</v>
      </c>
      <c r="C83" s="222">
        <v>0</v>
      </c>
      <c r="D83" s="222"/>
      <c r="E83" s="222"/>
      <c r="F83" s="222"/>
      <c r="G83" s="222"/>
      <c r="H83" s="222"/>
      <c r="I83" s="222"/>
      <c r="J83" s="222"/>
      <c r="K83" s="222"/>
      <c r="L83" s="222"/>
    </row>
    <row r="84" spans="1:12">
      <c r="A84" s="199" t="s">
        <v>29</v>
      </c>
      <c r="B84" s="222">
        <v>0</v>
      </c>
      <c r="C84" s="222">
        <v>0</v>
      </c>
      <c r="D84" s="222"/>
      <c r="E84" s="222"/>
      <c r="F84" s="222"/>
      <c r="G84" s="222"/>
      <c r="H84" s="222"/>
      <c r="I84" s="222"/>
      <c r="J84" s="222"/>
      <c r="K84" s="222"/>
      <c r="L84" s="222"/>
    </row>
    <row r="85" spans="1:12">
      <c r="A85" s="199" t="s">
        <v>172</v>
      </c>
      <c r="B85" s="222">
        <v>0</v>
      </c>
      <c r="C85" s="222">
        <v>0</v>
      </c>
      <c r="D85" s="222"/>
      <c r="E85" s="222"/>
      <c r="F85" s="222"/>
      <c r="G85" s="222"/>
      <c r="H85" s="222"/>
      <c r="I85" s="222"/>
      <c r="J85" s="222"/>
      <c r="K85" s="222"/>
      <c r="L85" s="222"/>
    </row>
    <row r="86" spans="1:12">
      <c r="A86" s="199" t="s">
        <v>173</v>
      </c>
      <c r="B86" s="222">
        <v>0</v>
      </c>
      <c r="C86" s="222">
        <v>0</v>
      </c>
      <c r="D86" s="222"/>
      <c r="E86" s="222"/>
      <c r="F86" s="222"/>
      <c r="G86" s="222"/>
      <c r="H86" s="222"/>
      <c r="I86" s="222"/>
      <c r="J86" s="222"/>
      <c r="K86" s="222"/>
      <c r="L86" s="222"/>
    </row>
    <row r="87" spans="1:12">
      <c r="A87" s="199" t="s">
        <v>174</v>
      </c>
      <c r="B87" s="222">
        <v>0</v>
      </c>
      <c r="C87" s="222">
        <v>0</v>
      </c>
      <c r="D87" s="222"/>
      <c r="E87" s="222"/>
      <c r="F87" s="222"/>
      <c r="G87" s="222"/>
      <c r="H87" s="222"/>
      <c r="I87" s="222"/>
      <c r="J87" s="222"/>
      <c r="K87" s="222"/>
      <c r="L87" s="222"/>
    </row>
    <row r="88" spans="1:12">
      <c r="A88" s="199" t="s">
        <v>175</v>
      </c>
      <c r="B88" s="222">
        <v>0</v>
      </c>
      <c r="C88" s="222">
        <v>0</v>
      </c>
      <c r="D88" s="222"/>
      <c r="E88" s="222"/>
      <c r="F88" s="222"/>
      <c r="G88" s="222"/>
      <c r="H88" s="222"/>
      <c r="I88" s="222"/>
      <c r="J88" s="222"/>
      <c r="K88" s="222"/>
      <c r="L88" s="222"/>
    </row>
    <row r="89" spans="1:12">
      <c r="A89" s="199" t="s">
        <v>176</v>
      </c>
      <c r="B89" s="222">
        <v>0</v>
      </c>
      <c r="C89" s="222">
        <v>0</v>
      </c>
      <c r="D89" s="222"/>
      <c r="E89" s="222"/>
      <c r="F89" s="222"/>
      <c r="G89" s="222"/>
      <c r="H89" s="222"/>
      <c r="I89" s="222"/>
      <c r="J89" s="222"/>
      <c r="K89" s="222"/>
      <c r="L89" s="222"/>
    </row>
    <row r="90" spans="1:12">
      <c r="A90" s="199" t="s">
        <v>177</v>
      </c>
      <c r="B90" s="222">
        <v>0</v>
      </c>
      <c r="C90" s="222">
        <v>0</v>
      </c>
      <c r="D90" s="222"/>
      <c r="E90" s="222"/>
      <c r="F90" s="222"/>
      <c r="G90" s="222"/>
      <c r="H90" s="222"/>
      <c r="I90" s="222"/>
      <c r="J90" s="222"/>
      <c r="K90" s="222"/>
      <c r="L90" s="222"/>
    </row>
  </sheetData>
  <mergeCells count="1">
    <mergeCell ref="B9:L9"/>
  </mergeCells>
  <dataValidations count="1">
    <dataValidation type="list" allowBlank="1" showInputMessage="1" showErrorMessage="1" sqref="A11:A90" xr:uid="{00000000-0002-0000-0700-000000000000}">
      <formula1>INDIRECT("Products[LookupCodes]")</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V37"/>
  <sheetViews>
    <sheetView zoomScale="80" zoomScaleNormal="80" workbookViewId="0">
      <selection activeCell="B1" sqref="B1"/>
    </sheetView>
  </sheetViews>
  <sheetFormatPr defaultColWidth="8.796875" defaultRowHeight="15.6"/>
  <cols>
    <col min="1" max="1" width="1.59765625" customWidth="1"/>
    <col min="3" max="3" width="7.09765625" customWidth="1"/>
    <col min="12" max="12" width="9.296875" customWidth="1"/>
  </cols>
  <sheetData>
    <row r="1" spans="1:22">
      <c r="A1" s="1"/>
      <c r="B1" s="1"/>
      <c r="C1" s="1"/>
      <c r="D1" s="1"/>
      <c r="E1" s="1"/>
      <c r="F1" s="1"/>
      <c r="G1" s="1"/>
      <c r="H1" s="1"/>
      <c r="I1" s="1"/>
      <c r="J1" s="1"/>
      <c r="K1" s="1"/>
    </row>
    <row r="2" spans="1:22" ht="18">
      <c r="A2" s="1"/>
      <c r="B2" s="10" t="str">
        <f>Introduction!B2</f>
        <v>LightCounting Ethernet Transceivers Forecast</v>
      </c>
      <c r="C2" s="37"/>
      <c r="D2" s="1"/>
      <c r="E2" s="20"/>
      <c r="F2" s="1"/>
      <c r="G2" s="1"/>
      <c r="H2" s="1"/>
      <c r="I2" s="1"/>
      <c r="J2" s="1"/>
      <c r="K2" s="1"/>
    </row>
    <row r="3" spans="1:22">
      <c r="B3" s="11" t="str">
        <f>Introduction!B3</f>
        <v>September 2023 High Speed Ethernet Optics report - SAMPLE 2023</v>
      </c>
      <c r="C3" s="20"/>
      <c r="D3" s="1"/>
      <c r="E3" s="1"/>
      <c r="F3" s="1"/>
      <c r="G3" s="1"/>
      <c r="H3" s="1"/>
      <c r="I3" s="1"/>
      <c r="J3" s="1"/>
      <c r="K3" s="1"/>
    </row>
    <row r="4" spans="1:22" ht="21">
      <c r="B4" s="12" t="s">
        <v>291</v>
      </c>
      <c r="C4" s="20"/>
      <c r="E4" s="13"/>
      <c r="F4" s="2"/>
      <c r="G4" s="2"/>
      <c r="H4" s="2"/>
      <c r="I4" s="2"/>
      <c r="J4" s="2"/>
      <c r="K4" s="2"/>
    </row>
    <row r="5" spans="1:22">
      <c r="A5" s="1"/>
      <c r="B5" s="1"/>
      <c r="C5" s="1"/>
      <c r="D5" s="1"/>
      <c r="E5" s="1"/>
      <c r="F5" s="1"/>
      <c r="G5" s="1"/>
      <c r="H5" s="1"/>
      <c r="I5" s="1"/>
      <c r="J5" s="1"/>
      <c r="K5" s="1"/>
      <c r="L5" s="1"/>
      <c r="M5" s="1"/>
      <c r="N5" s="1"/>
      <c r="O5" s="1"/>
      <c r="P5" s="1"/>
      <c r="Q5" s="1"/>
      <c r="R5" s="1"/>
      <c r="S5" s="1"/>
      <c r="T5" s="1"/>
      <c r="U5" s="1"/>
      <c r="V5" s="1"/>
    </row>
    <row r="6" spans="1:22">
      <c r="A6" s="1"/>
      <c r="B6" s="1"/>
      <c r="C6" s="1"/>
      <c r="D6" s="1"/>
      <c r="E6" s="1"/>
      <c r="F6" s="1"/>
      <c r="G6" s="1"/>
      <c r="H6" s="1"/>
      <c r="I6" s="1"/>
      <c r="J6" s="1"/>
      <c r="K6" s="1"/>
      <c r="L6" s="1"/>
      <c r="M6" s="1"/>
      <c r="N6" s="1"/>
      <c r="O6" s="1"/>
      <c r="P6" s="1"/>
      <c r="Q6" s="1"/>
      <c r="R6" s="1"/>
      <c r="S6" s="1"/>
      <c r="T6" s="1"/>
      <c r="U6" s="1"/>
      <c r="V6" s="1"/>
    </row>
    <row r="7" spans="1:22">
      <c r="A7" s="1"/>
      <c r="B7" s="1"/>
      <c r="C7" s="1"/>
      <c r="D7" s="1"/>
      <c r="E7" s="1"/>
      <c r="F7" s="1"/>
      <c r="G7" s="1"/>
      <c r="H7" s="1"/>
      <c r="I7" s="1"/>
      <c r="J7" s="1"/>
      <c r="K7" s="1"/>
      <c r="L7" s="1"/>
      <c r="M7" s="1"/>
      <c r="N7" s="1"/>
      <c r="O7" s="1"/>
      <c r="P7" s="1"/>
      <c r="Q7" s="1"/>
      <c r="R7" s="1"/>
      <c r="S7" s="1"/>
      <c r="T7" s="1"/>
      <c r="U7" s="1"/>
      <c r="V7" s="1"/>
    </row>
    <row r="8" spans="1:22">
      <c r="A8" s="1"/>
      <c r="B8" s="1"/>
      <c r="C8" s="1"/>
      <c r="D8" s="1"/>
      <c r="E8" s="1"/>
      <c r="F8" s="1"/>
      <c r="G8" s="1"/>
      <c r="H8" s="1"/>
      <c r="I8" s="1"/>
      <c r="J8" s="1"/>
      <c r="K8" s="1"/>
      <c r="L8" s="1"/>
      <c r="M8" s="1"/>
      <c r="N8" s="1"/>
      <c r="O8" s="1"/>
      <c r="P8" s="1"/>
      <c r="Q8" s="1"/>
      <c r="R8" s="1"/>
      <c r="S8" s="1"/>
      <c r="T8" s="1"/>
      <c r="U8" s="1"/>
      <c r="V8" s="1"/>
    </row>
    <row r="9" spans="1:22">
      <c r="A9" s="1"/>
      <c r="B9" s="1"/>
      <c r="C9" s="1"/>
      <c r="D9" s="1"/>
      <c r="E9" s="1"/>
      <c r="F9" s="1"/>
      <c r="G9" s="1"/>
      <c r="H9" s="1"/>
      <c r="I9" s="1"/>
      <c r="J9" s="1"/>
      <c r="K9" s="1"/>
      <c r="L9" s="1"/>
      <c r="M9" s="1"/>
      <c r="N9" s="1"/>
      <c r="O9" s="1"/>
      <c r="P9" s="1"/>
      <c r="Q9" s="1"/>
      <c r="R9" s="1"/>
      <c r="S9" s="1"/>
      <c r="T9" s="1"/>
      <c r="U9" s="1"/>
      <c r="V9" s="1"/>
    </row>
    <row r="10" spans="1:22">
      <c r="A10" s="1"/>
      <c r="B10" s="1"/>
      <c r="C10" s="1"/>
      <c r="D10" s="1"/>
      <c r="E10" s="1"/>
      <c r="F10" s="1"/>
      <c r="G10" s="1"/>
      <c r="H10" s="1"/>
      <c r="I10" s="1"/>
      <c r="J10" s="1"/>
      <c r="K10" s="1"/>
      <c r="L10" s="1"/>
      <c r="M10" s="1"/>
      <c r="N10" s="1"/>
      <c r="O10" s="1"/>
      <c r="P10" s="1"/>
      <c r="Q10" s="1"/>
      <c r="R10" s="1"/>
      <c r="S10" s="1"/>
      <c r="T10" s="1"/>
      <c r="U10" s="1"/>
      <c r="V10" s="1"/>
    </row>
    <row r="11" spans="1:22">
      <c r="A11" s="1"/>
      <c r="B11" s="1"/>
      <c r="C11" s="1"/>
      <c r="D11" s="1"/>
      <c r="E11" s="1"/>
      <c r="F11" s="1"/>
      <c r="G11" s="1"/>
      <c r="H11" s="1"/>
      <c r="I11" s="1"/>
      <c r="J11" s="1"/>
      <c r="K11" s="1"/>
      <c r="L11" s="1"/>
      <c r="M11" s="1"/>
      <c r="N11" s="1"/>
      <c r="O11" s="1"/>
      <c r="P11" s="1"/>
      <c r="Q11" s="1"/>
      <c r="R11" s="1"/>
      <c r="S11" s="1"/>
      <c r="T11" s="1"/>
      <c r="U11" s="1"/>
      <c r="V11" s="1"/>
    </row>
    <row r="12" spans="1:22">
      <c r="A12" s="1"/>
      <c r="B12" s="1"/>
      <c r="C12" s="1"/>
      <c r="D12" s="1"/>
      <c r="E12" s="1"/>
      <c r="F12" s="1"/>
      <c r="G12" s="1"/>
      <c r="H12" s="1"/>
      <c r="I12" s="1"/>
      <c r="J12" s="1"/>
      <c r="K12" s="1"/>
      <c r="L12" s="1"/>
      <c r="M12" s="1"/>
      <c r="N12" s="1"/>
      <c r="O12" s="1"/>
      <c r="P12" s="1"/>
      <c r="Q12" s="1"/>
      <c r="R12" s="1"/>
      <c r="S12" s="1"/>
      <c r="T12" s="1"/>
      <c r="U12" s="1"/>
      <c r="V12" s="1"/>
    </row>
    <row r="13" spans="1:22">
      <c r="A13" s="1"/>
      <c r="B13" s="1"/>
      <c r="C13" s="1"/>
      <c r="D13" s="1"/>
      <c r="E13" s="1"/>
      <c r="F13" s="1"/>
      <c r="G13" s="1"/>
      <c r="H13" s="1"/>
      <c r="I13" s="1"/>
      <c r="J13" s="1"/>
      <c r="K13" s="1"/>
      <c r="L13" s="1"/>
      <c r="M13" s="1"/>
      <c r="N13" s="1"/>
      <c r="O13" s="1"/>
      <c r="P13" s="1"/>
      <c r="Q13" s="1"/>
      <c r="R13" s="1"/>
      <c r="S13" s="1"/>
      <c r="T13" s="1"/>
      <c r="U13" s="1"/>
      <c r="V13" s="1"/>
    </row>
    <row r="14" spans="1:22">
      <c r="A14" s="1"/>
      <c r="B14" s="1"/>
      <c r="C14" s="1"/>
      <c r="D14" s="1"/>
      <c r="E14" s="1"/>
      <c r="F14" s="1"/>
      <c r="G14" s="1"/>
      <c r="H14" s="1"/>
      <c r="I14" s="1"/>
      <c r="J14" s="1"/>
      <c r="K14" s="1"/>
      <c r="L14" s="1"/>
      <c r="M14" s="1"/>
      <c r="N14" s="1"/>
      <c r="O14" s="1"/>
      <c r="P14" s="1"/>
      <c r="Q14" s="1"/>
      <c r="R14" s="1"/>
      <c r="S14" s="1"/>
      <c r="T14" s="1"/>
      <c r="U14" s="1"/>
      <c r="V14" s="1"/>
    </row>
    <row r="15" spans="1:22">
      <c r="A15" s="1"/>
      <c r="B15" s="1"/>
      <c r="C15" s="1"/>
      <c r="D15" s="1"/>
      <c r="E15" s="1"/>
      <c r="F15" s="1"/>
      <c r="G15" s="1"/>
      <c r="H15" s="1"/>
      <c r="I15" s="1"/>
      <c r="J15" s="1"/>
      <c r="K15" s="1"/>
      <c r="L15" s="1"/>
      <c r="M15" s="1"/>
      <c r="N15" s="1"/>
      <c r="O15" s="1"/>
      <c r="P15" s="1"/>
      <c r="Q15" s="1"/>
      <c r="R15" s="1"/>
      <c r="S15" s="1"/>
      <c r="T15" s="1"/>
      <c r="U15" s="1"/>
      <c r="V15" s="1"/>
    </row>
    <row r="16" spans="1:22">
      <c r="A16" s="1"/>
      <c r="B16" s="1"/>
      <c r="C16" s="1"/>
      <c r="D16" s="1"/>
      <c r="E16" s="1"/>
      <c r="F16" s="1"/>
      <c r="G16" s="1"/>
      <c r="H16" s="1"/>
      <c r="I16" s="1"/>
      <c r="J16" s="1"/>
      <c r="K16" s="1"/>
      <c r="L16" s="1"/>
      <c r="M16" s="1"/>
      <c r="N16" s="1"/>
      <c r="O16" s="1"/>
      <c r="P16" s="1"/>
      <c r="Q16" s="1"/>
      <c r="R16" s="1"/>
      <c r="S16" s="1"/>
      <c r="T16" s="1"/>
      <c r="U16" s="1"/>
      <c r="V16" s="1"/>
    </row>
    <row r="17" spans="1:22">
      <c r="A17" s="1"/>
      <c r="B17" s="1"/>
      <c r="C17" s="1"/>
      <c r="D17" s="1"/>
      <c r="E17" s="1"/>
      <c r="F17" s="1"/>
      <c r="G17" s="1"/>
      <c r="H17" s="1"/>
      <c r="I17" s="1"/>
      <c r="J17" s="1"/>
      <c r="K17" s="1"/>
      <c r="L17" s="1"/>
      <c r="M17" s="1"/>
      <c r="N17" s="1"/>
      <c r="O17" s="1"/>
      <c r="P17" s="1"/>
      <c r="Q17" s="1"/>
      <c r="R17" s="1"/>
      <c r="S17" s="1"/>
      <c r="T17" s="1"/>
      <c r="U17" s="1"/>
      <c r="V17" s="1"/>
    </row>
    <row r="18" spans="1:22">
      <c r="A18" s="1"/>
      <c r="B18" s="1"/>
      <c r="C18" s="1"/>
      <c r="D18" s="1"/>
      <c r="E18" s="1"/>
      <c r="F18" s="1"/>
      <c r="G18" s="1"/>
      <c r="H18" s="1"/>
      <c r="I18" s="1"/>
      <c r="J18" s="1"/>
      <c r="K18" s="1"/>
      <c r="L18" s="1"/>
      <c r="M18" s="1"/>
      <c r="N18" s="1"/>
      <c r="O18" s="1"/>
      <c r="P18" s="1"/>
      <c r="Q18" s="1"/>
      <c r="R18" s="1"/>
      <c r="S18" s="1"/>
      <c r="T18" s="1"/>
      <c r="U18" s="1"/>
      <c r="V18" s="1"/>
    </row>
    <row r="19" spans="1:22">
      <c r="A19" s="1"/>
      <c r="B19" s="1"/>
      <c r="C19" s="1"/>
      <c r="D19" s="1"/>
      <c r="E19" s="1"/>
      <c r="F19" s="1"/>
      <c r="G19" s="1"/>
      <c r="H19" s="1"/>
      <c r="I19" s="1"/>
      <c r="J19" s="1"/>
      <c r="K19" s="1"/>
      <c r="L19" s="1"/>
      <c r="M19" s="1"/>
      <c r="N19" s="1"/>
      <c r="O19" s="1"/>
      <c r="P19" s="1"/>
      <c r="Q19" s="1"/>
      <c r="R19" s="1"/>
      <c r="S19" s="1"/>
      <c r="T19" s="1"/>
      <c r="U19" s="1"/>
      <c r="V19" s="1"/>
    </row>
    <row r="20" spans="1:22">
      <c r="A20" s="1"/>
      <c r="B20" s="1"/>
      <c r="C20" s="1"/>
      <c r="D20" s="1"/>
      <c r="E20" s="1"/>
      <c r="F20" s="1"/>
      <c r="G20" s="1"/>
      <c r="H20" s="1"/>
      <c r="I20" s="1"/>
      <c r="J20" s="1"/>
      <c r="K20" s="1"/>
      <c r="L20" s="1"/>
      <c r="M20" s="1"/>
      <c r="N20" s="1"/>
      <c r="O20" s="1"/>
      <c r="P20" s="1"/>
      <c r="Q20" s="1"/>
      <c r="R20" s="1"/>
      <c r="S20" s="1"/>
      <c r="T20" s="1"/>
      <c r="U20" s="1"/>
      <c r="V20" s="1"/>
    </row>
    <row r="21" spans="1:22">
      <c r="A21" s="1"/>
      <c r="B21" s="1"/>
      <c r="C21" s="1"/>
      <c r="D21" s="1"/>
      <c r="E21" s="1"/>
      <c r="F21" s="1"/>
      <c r="G21" s="1"/>
      <c r="H21" s="1"/>
      <c r="I21" s="1"/>
      <c r="J21" s="1"/>
      <c r="K21" s="1"/>
      <c r="L21" s="1"/>
      <c r="M21" s="1"/>
      <c r="N21" s="1"/>
      <c r="O21" s="1"/>
      <c r="P21" s="1"/>
      <c r="Q21" s="1"/>
      <c r="R21" s="1"/>
      <c r="S21" s="1"/>
      <c r="T21" s="1"/>
      <c r="U21" s="1"/>
      <c r="V21" s="1"/>
    </row>
    <row r="22" spans="1:22">
      <c r="A22" s="1"/>
      <c r="B22" s="1"/>
      <c r="C22" s="1"/>
      <c r="D22" s="1"/>
      <c r="E22" s="1"/>
      <c r="F22" s="1"/>
      <c r="G22" s="1"/>
      <c r="H22" s="1"/>
      <c r="I22" s="1"/>
      <c r="J22" s="1"/>
      <c r="K22" s="1"/>
      <c r="L22" s="1"/>
      <c r="M22" s="1"/>
      <c r="N22" s="1"/>
      <c r="O22" s="1"/>
      <c r="P22" s="1"/>
      <c r="Q22" s="1"/>
      <c r="R22" s="1"/>
      <c r="S22" s="1"/>
      <c r="T22" s="1"/>
      <c r="U22" s="1"/>
      <c r="V22" s="1"/>
    </row>
    <row r="23" spans="1:22">
      <c r="A23" s="1"/>
      <c r="B23" s="1"/>
      <c r="C23" s="1"/>
      <c r="D23" s="1"/>
      <c r="E23" s="1"/>
      <c r="F23" s="1"/>
      <c r="G23" s="1"/>
      <c r="H23" s="1"/>
      <c r="I23" s="1"/>
      <c r="J23" s="1"/>
      <c r="K23" s="1"/>
      <c r="L23" s="1"/>
      <c r="M23" s="1"/>
      <c r="N23" s="1"/>
      <c r="O23" s="1"/>
      <c r="P23" s="1"/>
      <c r="Q23" s="1"/>
      <c r="R23" s="1"/>
      <c r="S23" s="1"/>
      <c r="T23" s="1"/>
      <c r="U23" s="1"/>
      <c r="V23" s="1"/>
    </row>
    <row r="24" spans="1:22">
      <c r="A24" s="1"/>
      <c r="B24" s="1"/>
      <c r="C24" s="1"/>
      <c r="D24" s="1"/>
      <c r="E24" s="1"/>
      <c r="F24" s="1"/>
      <c r="G24" s="1"/>
      <c r="H24" s="1"/>
      <c r="I24" s="1"/>
      <c r="J24" s="1"/>
      <c r="K24" s="1"/>
      <c r="L24" s="1"/>
      <c r="M24" s="1"/>
      <c r="N24" s="1"/>
      <c r="O24" s="1"/>
      <c r="P24" s="1"/>
      <c r="Q24" s="1"/>
      <c r="R24" s="1"/>
      <c r="S24" s="1"/>
      <c r="T24" s="1"/>
      <c r="U24" s="1"/>
      <c r="V24" s="1"/>
    </row>
    <row r="25" spans="1:22">
      <c r="A25" s="1"/>
      <c r="B25" s="1"/>
      <c r="C25" s="110" t="s">
        <v>292</v>
      </c>
      <c r="D25" s="36">
        <v>2010</v>
      </c>
      <c r="E25" s="28">
        <v>2011</v>
      </c>
      <c r="F25" s="28">
        <v>2012</v>
      </c>
      <c r="G25" s="28">
        <v>2013</v>
      </c>
      <c r="H25" s="28">
        <v>2014</v>
      </c>
      <c r="I25" s="28">
        <v>2015</v>
      </c>
      <c r="J25" s="28">
        <v>2016</v>
      </c>
      <c r="K25" s="28">
        <v>2017</v>
      </c>
      <c r="L25" s="28">
        <v>2018</v>
      </c>
      <c r="M25" s="28">
        <v>2019</v>
      </c>
      <c r="N25" s="28">
        <v>2020</v>
      </c>
      <c r="O25" s="28">
        <v>2021</v>
      </c>
      <c r="P25" s="28">
        <v>2022</v>
      </c>
      <c r="Q25" s="28">
        <v>2023</v>
      </c>
      <c r="R25" s="28">
        <v>2024</v>
      </c>
      <c r="S25" s="28">
        <v>2025</v>
      </c>
      <c r="T25" s="28">
        <v>2026</v>
      </c>
      <c r="U25" s="28">
        <v>2027</v>
      </c>
      <c r="V25" s="28">
        <v>2028</v>
      </c>
    </row>
    <row r="26" spans="1:22">
      <c r="A26" s="1"/>
      <c r="B26" s="32">
        <v>1</v>
      </c>
      <c r="C26" s="111" t="s">
        <v>293</v>
      </c>
      <c r="D26" s="104">
        <v>22.693702827821532</v>
      </c>
      <c r="E26" s="104">
        <v>19.293096563473824</v>
      </c>
      <c r="F26" s="104">
        <v>18.103114071743498</v>
      </c>
      <c r="G26" s="104">
        <v>16.178886053917275</v>
      </c>
      <c r="H26" s="104">
        <v>14.755270803079455</v>
      </c>
      <c r="I26" s="104">
        <v>14.157915068774409</v>
      </c>
      <c r="J26" s="104">
        <v>11.362900504713087</v>
      </c>
      <c r="K26" s="104">
        <v>9.8128791971601554</v>
      </c>
      <c r="L26" s="105">
        <f>IF(TotalMarket!B108=0,"",((10^6*TotalMarket!X108)/($B26*TotalMarket!B108)))</f>
        <v>9.1996642661233263</v>
      </c>
      <c r="M26" s="105">
        <f>IF(TotalMarket!C108=0,"",((10^6*TotalMarket!Y108)/($B26*TotalMarket!C108)))</f>
        <v>7.6635049305225342</v>
      </c>
      <c r="N26" s="105" t="str">
        <f>IF(TotalMarket!D108=0,"",((10^6*TotalMarket!Z108)/($B26*TotalMarket!D108)))</f>
        <v/>
      </c>
      <c r="O26" s="105" t="str">
        <f>IF(TotalMarket!E108=0,"",((10^6*TotalMarket!AA108)/($B26*TotalMarket!E108)))</f>
        <v/>
      </c>
      <c r="P26" s="105" t="str">
        <f>IF(TotalMarket!F108=0,"",((10^6*TotalMarket!AB108)/($B26*TotalMarket!F108)))</f>
        <v/>
      </c>
      <c r="Q26" s="105" t="str">
        <f>IF(TotalMarket!G108=0,"",((10^6*TotalMarket!AC108)/($B26*TotalMarket!G108)))</f>
        <v/>
      </c>
      <c r="R26" s="105" t="str">
        <f>IF(TotalMarket!H108=0,"",((10^6*TotalMarket!AD108)/($B26*TotalMarket!H108)))</f>
        <v/>
      </c>
      <c r="S26" s="105" t="str">
        <f>IF(TotalMarket!I108=0,"",((10^6*TotalMarket!AE108)/($B26*TotalMarket!I108)))</f>
        <v/>
      </c>
      <c r="T26" s="105" t="str">
        <f>IF(TotalMarket!J108=0,"",((10^6*TotalMarket!AF108)/($B26*TotalMarket!J108)))</f>
        <v/>
      </c>
      <c r="U26" s="105" t="str">
        <f>IF(TotalMarket!K108=0,"",((10^6*TotalMarket!AG108)/($B26*TotalMarket!K108)))</f>
        <v/>
      </c>
      <c r="V26" s="105" t="str">
        <f>IF(TotalMarket!L108=0,"",((10^6*TotalMarket!AH108)/($B26*TotalMarket!L108)))</f>
        <v/>
      </c>
    </row>
    <row r="27" spans="1:22">
      <c r="A27" s="1"/>
      <c r="B27" s="32">
        <v>10</v>
      </c>
      <c r="C27" s="112" t="s">
        <v>294</v>
      </c>
      <c r="D27" s="104">
        <v>9.8825247570260242</v>
      </c>
      <c r="E27" s="104">
        <v>7.5412691899358517</v>
      </c>
      <c r="F27" s="104">
        <v>6.7189149239794101</v>
      </c>
      <c r="G27" s="104">
        <v>5.2861169818853488</v>
      </c>
      <c r="H27" s="104">
        <v>4.5280339113800467</v>
      </c>
      <c r="I27" s="104">
        <v>3.897031950093071</v>
      </c>
      <c r="J27" s="104">
        <v>3.1803504158563904</v>
      </c>
      <c r="K27" s="104">
        <v>2.439730741307288</v>
      </c>
      <c r="L27" s="105">
        <f>IF(TotalMarket!B109=0,"",((10^6*TotalMarket!X109)/($B27*TotalMarket!B109)))</f>
        <v>2.1426385743470169</v>
      </c>
      <c r="M27" s="105">
        <f>IF(TotalMarket!C109=0,"",((10^6*TotalMarket!Y109)/($B27*TotalMarket!C109)))</f>
        <v>1.7765333234809133</v>
      </c>
      <c r="N27" s="105" t="str">
        <f>IF(TotalMarket!D109=0,"",((10^6*TotalMarket!Z109)/($B27*TotalMarket!D109)))</f>
        <v/>
      </c>
      <c r="O27" s="105" t="str">
        <f>IF(TotalMarket!E109=0,"",((10^6*TotalMarket!AA109)/($B27*TotalMarket!E109)))</f>
        <v/>
      </c>
      <c r="P27" s="105" t="str">
        <f>IF(TotalMarket!F109=0,"",((10^6*TotalMarket!AB109)/($B27*TotalMarket!F109)))</f>
        <v/>
      </c>
      <c r="Q27" s="105" t="str">
        <f>IF(TotalMarket!G109=0,"",((10^6*TotalMarket!AC109)/($B27*TotalMarket!G109)))</f>
        <v/>
      </c>
      <c r="R27" s="105" t="str">
        <f>IF(TotalMarket!H109=0,"",((10^6*TotalMarket!AD109)/($B27*TotalMarket!H109)))</f>
        <v/>
      </c>
      <c r="S27" s="105" t="str">
        <f>IF(TotalMarket!I109=0,"",((10^6*TotalMarket!AE109)/($B27*TotalMarket!I109)))</f>
        <v/>
      </c>
      <c r="T27" s="105" t="str">
        <f>IF(TotalMarket!J109=0,"",((10^6*TotalMarket!AF109)/($B27*TotalMarket!J109)))</f>
        <v/>
      </c>
      <c r="U27" s="105" t="str">
        <f>IF(TotalMarket!K109=0,"",((10^6*TotalMarket!AG109)/($B27*TotalMarket!K109)))</f>
        <v/>
      </c>
      <c r="V27" s="105" t="str">
        <f>IF(TotalMarket!L109=0,"",((10^6*TotalMarket!AH109)/($B27*TotalMarket!L109)))</f>
        <v/>
      </c>
    </row>
    <row r="28" spans="1:22">
      <c r="A28" s="1"/>
      <c r="B28" s="32">
        <v>25</v>
      </c>
      <c r="C28" s="112" t="s">
        <v>295</v>
      </c>
      <c r="D28" s="104"/>
      <c r="E28" s="104"/>
      <c r="F28" s="104"/>
      <c r="G28" s="104"/>
      <c r="H28" s="104"/>
      <c r="I28" s="104"/>
      <c r="J28" s="104">
        <v>11.671989054215837</v>
      </c>
      <c r="K28" s="104">
        <v>6.7722873832058497</v>
      </c>
      <c r="L28" s="105">
        <f>IF(TotalMarket!B110=0,"",((10^6*TotalMarket!X110)/($B28*TotalMarket!B110)))</f>
        <v>4.1399047739208461</v>
      </c>
      <c r="M28" s="105">
        <f>IF(TotalMarket!C110=0,"",((10^6*TotalMarket!Y110)/($B28*TotalMarket!C110)))</f>
        <v>2.7646401458971899</v>
      </c>
      <c r="N28" s="105" t="str">
        <f>IF(TotalMarket!D110=0,"",((10^6*TotalMarket!Z110)/($B28*TotalMarket!D110)))</f>
        <v/>
      </c>
      <c r="O28" s="105" t="str">
        <f>IF(TotalMarket!E110=0,"",((10^6*TotalMarket!AA110)/($B28*TotalMarket!E110)))</f>
        <v/>
      </c>
      <c r="P28" s="105" t="str">
        <f>IF(TotalMarket!F110=0,"",((10^6*TotalMarket!AB110)/($B28*TotalMarket!F110)))</f>
        <v/>
      </c>
      <c r="Q28" s="105" t="str">
        <f>IF(TotalMarket!G110=0,"",((10^6*TotalMarket!AC110)/($B28*TotalMarket!G110)))</f>
        <v/>
      </c>
      <c r="R28" s="105" t="str">
        <f>IF(TotalMarket!H110=0,"",((10^6*TotalMarket!AD110)/($B28*TotalMarket!H110)))</f>
        <v/>
      </c>
      <c r="S28" s="105" t="str">
        <f>IF(TotalMarket!I110=0,"",((10^6*TotalMarket!AE110)/($B28*TotalMarket!I110)))</f>
        <v/>
      </c>
      <c r="T28" s="105" t="str">
        <f>IF(TotalMarket!J110=0,"",((10^6*TotalMarket!AF110)/($B28*TotalMarket!J110)))</f>
        <v/>
      </c>
      <c r="U28" s="105" t="str">
        <f>IF(TotalMarket!K110=0,"",((10^6*TotalMarket!AG110)/($B28*TotalMarket!K110)))</f>
        <v/>
      </c>
      <c r="V28" s="105" t="str">
        <f>IF(TotalMarket!L110=0,"",((10^6*TotalMarket!AH110)/($B28*TotalMarket!L110)))</f>
        <v/>
      </c>
    </row>
    <row r="29" spans="1:22">
      <c r="A29" s="1"/>
      <c r="B29" s="32">
        <v>40</v>
      </c>
      <c r="C29" s="113" t="s">
        <v>296</v>
      </c>
      <c r="D29" s="104">
        <v>46.557521763382681</v>
      </c>
      <c r="E29" s="104">
        <v>11.176711108652357</v>
      </c>
      <c r="F29" s="104">
        <v>12.879950952573868</v>
      </c>
      <c r="G29" s="104">
        <v>11.167363674734627</v>
      </c>
      <c r="H29" s="104">
        <v>7.3590573700709259</v>
      </c>
      <c r="I29" s="104">
        <v>6.2327425657156015</v>
      </c>
      <c r="J29" s="104">
        <v>6.2473515491273455</v>
      </c>
      <c r="K29" s="104">
        <v>5.850414550912757</v>
      </c>
      <c r="L29" s="105">
        <f>IF(TotalMarket!B111=0,"",((10^6*TotalMarket!X111)/($B29*TotalMarket!B111)))</f>
        <v>4.4202626484425762</v>
      </c>
      <c r="M29" s="105">
        <f>IF(TotalMarket!C111=0,"",((10^6*TotalMarket!Y111)/($B29*TotalMarket!C111)))</f>
        <v>4.2776454894588953</v>
      </c>
      <c r="N29" s="105" t="str">
        <f>IF(TotalMarket!D111=0,"",((10^6*TotalMarket!Z111)/($B29*TotalMarket!D111)))</f>
        <v/>
      </c>
      <c r="O29" s="105" t="str">
        <f>IF(TotalMarket!E111=0,"",((10^6*TotalMarket!AA111)/($B29*TotalMarket!E111)))</f>
        <v/>
      </c>
      <c r="P29" s="105" t="str">
        <f>IF(TotalMarket!F111=0,"",((10^6*TotalMarket!AB111)/($B29*TotalMarket!F111)))</f>
        <v/>
      </c>
      <c r="Q29" s="105" t="str">
        <f>IF(TotalMarket!G111=0,"",((10^6*TotalMarket!AC111)/($B29*TotalMarket!G111)))</f>
        <v/>
      </c>
      <c r="R29" s="105" t="str">
        <f>IF(TotalMarket!H111=0,"",((10^6*TotalMarket!AD111)/($B29*TotalMarket!H111)))</f>
        <v/>
      </c>
      <c r="S29" s="105" t="str">
        <f>IF(TotalMarket!I111=0,"",((10^6*TotalMarket!AE111)/($B29*TotalMarket!I111)))</f>
        <v/>
      </c>
      <c r="T29" s="105" t="str">
        <f>IF(TotalMarket!J111=0,"",((10^6*TotalMarket!AF111)/($B29*TotalMarket!J111)))</f>
        <v/>
      </c>
      <c r="U29" s="105" t="str">
        <f>IF(TotalMarket!K111=0,"",((10^6*TotalMarket!AG111)/($B29*TotalMarket!K111)))</f>
        <v/>
      </c>
      <c r="V29" s="105" t="str">
        <f>IF(TotalMarket!L111=0,"",((10^6*TotalMarket!AH111)/($B29*TotalMarket!L111)))</f>
        <v/>
      </c>
    </row>
    <row r="30" spans="1:22">
      <c r="A30" s="1"/>
      <c r="B30" s="32">
        <v>50</v>
      </c>
      <c r="C30" s="113" t="s">
        <v>297</v>
      </c>
      <c r="D30" s="104"/>
      <c r="E30" s="104"/>
      <c r="F30" s="104"/>
      <c r="G30" s="104"/>
      <c r="H30" s="104"/>
      <c r="I30" s="104"/>
      <c r="J30" s="104"/>
      <c r="K30" s="104"/>
      <c r="L30" s="105"/>
      <c r="M30" s="105"/>
      <c r="N30" s="105" t="str">
        <f>IF(TotalMarket!D112=0,"",((10^6*TotalMarket!Z112)/($B30*TotalMarket!D112)))</f>
        <v/>
      </c>
      <c r="O30" s="105" t="str">
        <f>IF(TotalMarket!E112=0,"",((10^6*TotalMarket!AA112)/($B30*TotalMarket!E112)))</f>
        <v/>
      </c>
      <c r="P30" s="105" t="str">
        <f>IF(TotalMarket!F112=0,"",((10^6*TotalMarket!AB112)/($B30*TotalMarket!F112)))</f>
        <v/>
      </c>
      <c r="Q30" s="105" t="str">
        <f>IF(TotalMarket!G112=0,"",((10^6*TotalMarket!AC112)/($B30*TotalMarket!G112)))</f>
        <v/>
      </c>
      <c r="R30" s="105" t="str">
        <f>IF(TotalMarket!H112=0,"",((10^6*TotalMarket!AD112)/($B30*TotalMarket!H112)))</f>
        <v/>
      </c>
      <c r="S30" s="105" t="str">
        <f>IF(TotalMarket!I112=0,"",((10^6*TotalMarket!AE112)/($B30*TotalMarket!I112)))</f>
        <v/>
      </c>
      <c r="T30" s="105" t="str">
        <f>IF(TotalMarket!J112=0,"",((10^6*TotalMarket!AF112)/($B30*TotalMarket!J112)))</f>
        <v/>
      </c>
      <c r="U30" s="105" t="str">
        <f>IF(TotalMarket!K112=0,"",((10^6*TotalMarket!AG112)/($B30*TotalMarket!K112)))</f>
        <v/>
      </c>
      <c r="V30" s="105" t="str">
        <f>IF(TotalMarket!L112=0,"",((10^6*TotalMarket!AH112)/($B30*TotalMarket!L112)))</f>
        <v/>
      </c>
    </row>
    <row r="31" spans="1:22">
      <c r="A31" s="1"/>
      <c r="B31" s="32">
        <v>100</v>
      </c>
      <c r="C31" s="113" t="s">
        <v>298</v>
      </c>
      <c r="D31" s="104">
        <v>262.22519083969468</v>
      </c>
      <c r="E31" s="104">
        <v>223.61202964182792</v>
      </c>
      <c r="F31" s="104">
        <v>118.45667534287716</v>
      </c>
      <c r="G31" s="104">
        <v>80.594856591909462</v>
      </c>
      <c r="H31" s="104">
        <v>55.871254639091049</v>
      </c>
      <c r="I31" s="104">
        <v>31.55152277583019</v>
      </c>
      <c r="J31" s="104">
        <v>12.434155600788019</v>
      </c>
      <c r="K31" s="104">
        <v>5.7399969875798753</v>
      </c>
      <c r="L31" s="105">
        <f>IF(TotalMarket!B113=0,"",((10^6*TotalMarket!X113)/($B31*TotalMarket!B113)))</f>
        <v>3.4840774835874724</v>
      </c>
      <c r="M31" s="105">
        <f>IF(TotalMarket!C113=0,"",((10^6*TotalMarket!Y113)/($B31*TotalMarket!C113)))</f>
        <v>2.1727610146624414</v>
      </c>
      <c r="N31" s="105" t="str">
        <f>IF(TotalMarket!D113=0,"",((10^6*TotalMarket!Z113)/($B31*TotalMarket!D113)))</f>
        <v/>
      </c>
      <c r="O31" s="105" t="str">
        <f>IF(TotalMarket!E113=0,"",((10^6*TotalMarket!AA113)/($B31*TotalMarket!E113)))</f>
        <v/>
      </c>
      <c r="P31" s="105" t="str">
        <f>IF(TotalMarket!F113=0,"",((10^6*TotalMarket!AB113)/($B31*TotalMarket!F113)))</f>
        <v/>
      </c>
      <c r="Q31" s="105" t="str">
        <f>IF(TotalMarket!G113=0,"",((10^6*TotalMarket!AC113)/($B31*TotalMarket!G113)))</f>
        <v/>
      </c>
      <c r="R31" s="105" t="str">
        <f>IF(TotalMarket!H113=0,"",((10^6*TotalMarket!AD113)/($B31*TotalMarket!H113)))</f>
        <v/>
      </c>
      <c r="S31" s="105" t="str">
        <f>IF(TotalMarket!I113=0,"",((10^6*TotalMarket!AE113)/($B31*TotalMarket!I113)))</f>
        <v/>
      </c>
      <c r="T31" s="105" t="str">
        <f>IF(TotalMarket!J113=0,"",((10^6*TotalMarket!AF113)/($B31*TotalMarket!J113)))</f>
        <v/>
      </c>
      <c r="U31" s="105" t="str">
        <f>IF(TotalMarket!K113=0,"",((10^6*TotalMarket!AG113)/($B31*TotalMarket!K113)))</f>
        <v/>
      </c>
      <c r="V31" s="105" t="str">
        <f>IF(TotalMarket!L113=0,"",((10^6*TotalMarket!AH113)/($B31*TotalMarket!L113)))</f>
        <v/>
      </c>
    </row>
    <row r="32" spans="1:22">
      <c r="A32" s="1"/>
      <c r="B32" s="32">
        <v>200</v>
      </c>
      <c r="C32" s="113" t="s">
        <v>299</v>
      </c>
      <c r="D32" s="104"/>
      <c r="E32" s="104"/>
      <c r="F32" s="104"/>
      <c r="G32" s="104"/>
      <c r="H32" s="104"/>
      <c r="I32" s="104"/>
      <c r="J32" s="104"/>
      <c r="K32" s="104"/>
      <c r="L32" s="105">
        <f>IF(TotalMarket!B114=0,"",((10^6*TotalMarket!X114)/($B32*TotalMarket!B114)))</f>
        <v>5.5</v>
      </c>
      <c r="M32" s="105">
        <f>IF(TotalMarket!C114=0,"",((10^6*TotalMarket!Y114)/($B32*TotalMarket!C114)))</f>
        <v>2.7522127890173409</v>
      </c>
      <c r="N32" s="105" t="str">
        <f>IF(TotalMarket!D114=0,"",((10^6*TotalMarket!Z114)/($B32*TotalMarket!D114)))</f>
        <v/>
      </c>
      <c r="O32" s="105" t="str">
        <f>IF(TotalMarket!E114=0,"",((10^6*TotalMarket!AA114)/($B32*TotalMarket!E114)))</f>
        <v/>
      </c>
      <c r="P32" s="105" t="str">
        <f>IF(TotalMarket!F114=0,"",((10^6*TotalMarket!AB114)/($B32*TotalMarket!F114)))</f>
        <v/>
      </c>
      <c r="Q32" s="105" t="str">
        <f>IF(TotalMarket!G114=0,"",((10^6*TotalMarket!AC114)/($B32*TotalMarket!G114)))</f>
        <v/>
      </c>
      <c r="R32" s="105" t="str">
        <f>IF(TotalMarket!H114=0,"",((10^6*TotalMarket!AD114)/($B32*TotalMarket!H114)))</f>
        <v/>
      </c>
      <c r="S32" s="105" t="str">
        <f>IF(TotalMarket!I114=0,"",((10^6*TotalMarket!AE114)/($B32*TotalMarket!I114)))</f>
        <v/>
      </c>
      <c r="T32" s="105" t="str">
        <f>IF(TotalMarket!J114=0,"",((10^6*TotalMarket!AF114)/($B32*TotalMarket!J114)))</f>
        <v/>
      </c>
      <c r="U32" s="105" t="str">
        <f>IF(TotalMarket!K114=0,"",((10^6*TotalMarket!AG114)/($B32*TotalMarket!K114)))</f>
        <v/>
      </c>
      <c r="V32" s="105" t="str">
        <f>IF(TotalMarket!L114=0,"",((10^6*TotalMarket!AH114)/($B32*TotalMarket!L114)))</f>
        <v/>
      </c>
    </row>
    <row r="33" spans="1:22">
      <c r="A33" s="1"/>
      <c r="B33" s="32">
        <v>400</v>
      </c>
      <c r="C33" s="113" t="s">
        <v>300</v>
      </c>
      <c r="D33" s="104"/>
      <c r="E33" s="104"/>
      <c r="F33" s="104"/>
      <c r="G33" s="104"/>
      <c r="H33" s="104"/>
      <c r="I33" s="104"/>
      <c r="J33" s="104"/>
      <c r="K33" s="104"/>
      <c r="L33" s="105">
        <f>IF(TotalMarket!B115=0,"",((10^6*TotalMarket!X115)/($B33*TotalMarket!B115)))</f>
        <v>3.1546153846153846</v>
      </c>
      <c r="M33" s="105">
        <f>IF(TotalMarket!C115=0,"",((10^6*TotalMarket!Y115)/($B33*TotalMarket!C115)))</f>
        <v>2.1131812798877174</v>
      </c>
      <c r="N33" s="105" t="str">
        <f>IF(TotalMarket!D115=0,"",((10^6*TotalMarket!Z115)/($B33*TotalMarket!D115)))</f>
        <v/>
      </c>
      <c r="O33" s="105" t="str">
        <f>IF(TotalMarket!E115=0,"",((10^6*TotalMarket!AA115)/($B33*TotalMarket!E115)))</f>
        <v/>
      </c>
      <c r="P33" s="105" t="str">
        <f>IF(TotalMarket!F115=0,"",((10^6*TotalMarket!AB115)/($B33*TotalMarket!F115)))</f>
        <v/>
      </c>
      <c r="Q33" s="105" t="str">
        <f>IF(TotalMarket!G115=0,"",((10^6*TotalMarket!AC115)/($B33*TotalMarket!G115)))</f>
        <v/>
      </c>
      <c r="R33" s="105" t="str">
        <f>IF(TotalMarket!H115=0,"",((10^6*TotalMarket!AD115)/($B33*TotalMarket!H115)))</f>
        <v/>
      </c>
      <c r="S33" s="105" t="str">
        <f>IF(TotalMarket!I115=0,"",((10^6*TotalMarket!AE115)/($B33*TotalMarket!I115)))</f>
        <v/>
      </c>
      <c r="T33" s="105" t="str">
        <f>IF(TotalMarket!J115=0,"",((10^6*TotalMarket!AF115)/($B33*TotalMarket!J115)))</f>
        <v/>
      </c>
      <c r="U33" s="105" t="str">
        <f>IF(TotalMarket!K115=0,"",((10^6*TotalMarket!AG115)/($B33*TotalMarket!K115)))</f>
        <v/>
      </c>
      <c r="V33" s="105" t="str">
        <f>IF(TotalMarket!L115=0,"",((10^6*TotalMarket!AH115)/($B33*TotalMarket!L115)))</f>
        <v/>
      </c>
    </row>
    <row r="34" spans="1:22">
      <c r="A34" s="1"/>
      <c r="B34" s="32">
        <v>800</v>
      </c>
      <c r="C34" s="113" t="s">
        <v>301</v>
      </c>
      <c r="D34" s="104"/>
      <c r="E34" s="104"/>
      <c r="F34" s="104"/>
      <c r="G34" s="104"/>
      <c r="H34" s="104"/>
      <c r="I34" s="104"/>
      <c r="J34" s="104"/>
      <c r="K34" s="104"/>
      <c r="L34" s="105"/>
      <c r="M34" s="105"/>
      <c r="N34" s="105"/>
      <c r="O34" s="105" t="str">
        <f>IF(TotalMarket!E116=0,"",((10^6*TotalMarket!AA116)/($B34*TotalMarket!E116)))</f>
        <v/>
      </c>
      <c r="P34" s="105" t="str">
        <f>IF(TotalMarket!F116=0,"",((10^6*TotalMarket!AB116)/($B34*TotalMarket!F116)))</f>
        <v/>
      </c>
      <c r="Q34" s="105" t="str">
        <f>IF(TotalMarket!G116=0,"",((10^6*TotalMarket!AC116)/($B34*TotalMarket!G116)))</f>
        <v/>
      </c>
      <c r="R34" s="105" t="str">
        <f>IF(TotalMarket!H116=0,"",((10^6*TotalMarket!AD116)/($B34*TotalMarket!H116)))</f>
        <v/>
      </c>
      <c r="S34" s="105" t="str">
        <f>IF(TotalMarket!I116=0,"",((10^6*TotalMarket!AE116)/($B34*TotalMarket!I116)))</f>
        <v/>
      </c>
      <c r="T34" s="105" t="str">
        <f>IF(TotalMarket!J116=0,"",((10^6*TotalMarket!AF116)/($B34*TotalMarket!J116)))</f>
        <v/>
      </c>
      <c r="U34" s="105" t="str">
        <f>IF(TotalMarket!K116=0,"",((10^6*TotalMarket!AG116)/($B34*TotalMarket!K116)))</f>
        <v/>
      </c>
      <c r="V34" s="105" t="str">
        <f>IF(TotalMarket!L116=0,"",((10^6*TotalMarket!AH116)/($B34*TotalMarket!L116)))</f>
        <v/>
      </c>
    </row>
    <row r="35" spans="1:22">
      <c r="A35" s="1"/>
      <c r="B35" s="32">
        <v>1600</v>
      </c>
      <c r="C35" s="113" t="s">
        <v>290</v>
      </c>
      <c r="D35" s="104"/>
      <c r="E35" s="104"/>
      <c r="F35" s="104"/>
      <c r="G35" s="104"/>
      <c r="H35" s="104"/>
      <c r="I35" s="104"/>
      <c r="J35" s="104"/>
      <c r="K35" s="104"/>
      <c r="L35" s="105"/>
      <c r="M35" s="105"/>
      <c r="N35" s="105"/>
      <c r="O35" s="105"/>
      <c r="P35" s="105"/>
      <c r="Q35" s="105"/>
      <c r="R35" s="105" t="str">
        <f>IF(TotalMarket!H117=0,"",((10^6*TotalMarket!AD117)/($B35*TotalMarket!H117)))</f>
        <v/>
      </c>
      <c r="S35" s="105" t="str">
        <f>IF(TotalMarket!I117=0,"",((10^6*TotalMarket!AE117)/($B35*TotalMarket!I117)))</f>
        <v/>
      </c>
      <c r="T35" s="105" t="str">
        <f>IF(TotalMarket!J117=0,"",((10^6*TotalMarket!AF117)/($B35*TotalMarket!J117)))</f>
        <v/>
      </c>
      <c r="U35" s="105" t="str">
        <f>IF(TotalMarket!K117=0,"",((10^6*TotalMarket!AG117)/($B35*TotalMarket!K117)))</f>
        <v/>
      </c>
      <c r="V35" s="105" t="str">
        <f>IF(TotalMarket!L117=0,"",((10^6*TotalMarket!AH117)/($B35*TotalMarket!L117)))</f>
        <v/>
      </c>
    </row>
    <row r="36" spans="1:22">
      <c r="A36" s="1"/>
      <c r="B36" s="32">
        <v>3200</v>
      </c>
      <c r="C36" s="114" t="s">
        <v>303</v>
      </c>
      <c r="D36" s="104"/>
      <c r="E36" s="104"/>
      <c r="F36" s="104"/>
      <c r="G36" s="104"/>
      <c r="H36" s="104"/>
      <c r="I36" s="104"/>
      <c r="J36" s="104"/>
      <c r="K36" s="104"/>
      <c r="L36" s="105" t="str">
        <f>IF(TotalMarket!B118=0,"",((10^6*TotalMarket!X118)/($B36*TotalMarket!B118)))</f>
        <v/>
      </c>
      <c r="M36" s="105" t="str">
        <f>IF(TotalMarket!C118=0,"",((10^6*TotalMarket!Y118)/($B36*TotalMarket!C118)))</f>
        <v/>
      </c>
      <c r="N36" s="105" t="str">
        <f>IF(TotalMarket!D118=0,"",((10^6*TotalMarket!Z118)/($B36*TotalMarket!D118)))</f>
        <v/>
      </c>
      <c r="O36" s="105" t="str">
        <f>IF(TotalMarket!E118=0,"",((10^6*TotalMarket!AA118)/($B36*TotalMarket!E118)))</f>
        <v/>
      </c>
      <c r="P36" s="105" t="str">
        <f>IF(TotalMarket!F118=0,"",((10^6*TotalMarket!AB118)/($B36*TotalMarket!F118)))</f>
        <v/>
      </c>
      <c r="Q36" s="105" t="str">
        <f>IF(TotalMarket!G118=0,"",((10^6*TotalMarket!AC118)/($B36*TotalMarket!G118)))</f>
        <v/>
      </c>
      <c r="R36" s="105" t="str">
        <f>IF(TotalMarket!H118=0,"",((10^6*TotalMarket!AD118)/($B36*TotalMarket!H118)))</f>
        <v/>
      </c>
      <c r="S36" s="105" t="str">
        <f>IF(TotalMarket!I118=0,"",((10^6*TotalMarket!AE118)/($B36*TotalMarket!I118)))</f>
        <v/>
      </c>
      <c r="T36" s="105" t="str">
        <f>IF(TotalMarket!J118=0,"",((10^6*TotalMarket!AF118)/($B36*TotalMarket!J118)))</f>
        <v/>
      </c>
      <c r="U36" s="105" t="str">
        <f>IF(TotalMarket!K118=0,"",((10^6*TotalMarket!AG118)/($B36*TotalMarket!K118)))</f>
        <v/>
      </c>
      <c r="V36" s="105" t="str">
        <f>IF(TotalMarket!L118=0,"",((10^6*TotalMarket!AH118)/($B36*TotalMarket!L118)))</f>
        <v/>
      </c>
    </row>
    <row r="37" spans="1:22">
      <c r="A37" s="1"/>
      <c r="B37" s="1"/>
      <c r="C37" s="106" t="s">
        <v>302</v>
      </c>
      <c r="D37" s="107">
        <v>18.659177244454714</v>
      </c>
      <c r="E37" s="108">
        <v>12.491157998353826</v>
      </c>
      <c r="F37" s="108">
        <v>11.206910619233915</v>
      </c>
      <c r="G37" s="108">
        <v>9.2919679279757297</v>
      </c>
      <c r="H37" s="108">
        <v>7.2488549734174947</v>
      </c>
      <c r="I37" s="108">
        <v>6.6238891591280309</v>
      </c>
      <c r="J37" s="108">
        <v>6.4437661546773315</v>
      </c>
      <c r="K37" s="108">
        <v>4.8406816696633035</v>
      </c>
      <c r="L37" s="109">
        <f>(TotalMarket!X119)/TotalMarket!B125</f>
        <v>3.3854077766601836</v>
      </c>
      <c r="M37" s="109">
        <f>(TotalMarket!Y119)/TotalMarket!C125</f>
        <v>2.3664260454537249</v>
      </c>
      <c r="N37" s="109" t="e">
        <f>(TotalMarket!Z119)/TotalMarket!D125</f>
        <v>#DIV/0!</v>
      </c>
      <c r="O37" s="109" t="e">
        <f>(TotalMarket!AA119)/TotalMarket!E125</f>
        <v>#DIV/0!</v>
      </c>
      <c r="P37" s="109" t="e">
        <f>(TotalMarket!AB119)/TotalMarket!F125</f>
        <v>#DIV/0!</v>
      </c>
      <c r="Q37" s="109" t="e">
        <f>(TotalMarket!AC119)/TotalMarket!G125</f>
        <v>#DIV/0!</v>
      </c>
      <c r="R37" s="109" t="e">
        <f>(TotalMarket!AD119)/TotalMarket!H125</f>
        <v>#DIV/0!</v>
      </c>
      <c r="S37" s="109" t="e">
        <f>(TotalMarket!AE119)/TotalMarket!I125</f>
        <v>#DIV/0!</v>
      </c>
      <c r="T37" s="109" t="e">
        <f>(TotalMarket!AF119)/TotalMarket!J125</f>
        <v>#DIV/0!</v>
      </c>
      <c r="U37" s="109" t="e">
        <f>(TotalMarket!AG119)/TotalMarket!K125</f>
        <v>#DIV/0!</v>
      </c>
      <c r="V37" s="109" t="e">
        <f>(TotalMarket!AH119)/TotalMarket!L125</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Introduction</vt:lpstr>
      <vt:lpstr>Methodology</vt:lpstr>
      <vt:lpstr>Products</vt:lpstr>
      <vt:lpstr>CloudTotal</vt:lpstr>
      <vt:lpstr>Telecom</vt:lpstr>
      <vt:lpstr>Enterprise</vt:lpstr>
      <vt:lpstr>TotalMarket</vt:lpstr>
      <vt:lpstr>Prices</vt:lpstr>
      <vt:lpstr>CostperGbps</vt:lpstr>
      <vt:lpstr>Figures for Ethernet Optics rep</vt:lpstr>
      <vt:lpstr>AI_splits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User;lomtev_igor@yahoo.com</dc:creator>
  <cp:lastModifiedBy>Stelyana Baleva</cp:lastModifiedBy>
  <cp:lastPrinted>2023-09-25T15:16:40Z</cp:lastPrinted>
  <dcterms:created xsi:type="dcterms:W3CDTF">2023-06-05T15:19:08Z</dcterms:created>
  <dcterms:modified xsi:type="dcterms:W3CDTF">2023-09-28T17:20:14Z</dcterms:modified>
</cp:coreProperties>
</file>