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460" windowWidth="19420" windowHeight="11020" tabRatio="759"/>
  </bookViews>
  <sheets>
    <sheet name="Introduction" sheetId="2" r:id="rId1"/>
    <sheet name="Methodology" sheetId="3" r:id="rId2"/>
    <sheet name="Product definitions" sheetId="7" r:id="rId3"/>
    <sheet name="3D sensors forecast" sheetId="9" r:id="rId4"/>
    <sheet name="Proximity sensors forecast" sheetId="14" r:id="rId5"/>
    <sheet name="Comm VCSELs forecast" sheetId="10" r:id="rId6"/>
    <sheet name="LiDAR forecast" sheetId="18" r:id="rId7"/>
  </sheets>
  <definedNames>
    <definedName name="_xlchart.v1.0" hidden="1">'3D sensors forecast'!$F$84:$N$84</definedName>
    <definedName name="_xlchart.v1.1" hidden="1">'Comm VCSELs forecast'!$F$125:$N$125</definedName>
    <definedName name="_xlchart.v1.2" hidden="1">'Comm VCSELs forecast'!$F$168:$N$168</definedName>
    <definedName name="_xlchart.v1.3" hidden="1">'3D sensors forecast'!$F$84:$N$84</definedName>
    <definedName name="_xlchart.v1.4" hidden="1">'Comm VCSELs forecast'!$F$125:$N$125</definedName>
    <definedName name="_xlchart.v1.5" hidden="1">'Comm VCSELs forecast'!$F$168:$N$168</definedName>
    <definedName name="Array_Rev_2018">#REF!</definedName>
    <definedName name="Array_Rev_2019">'Comm VCSELs forecast'!$F$126:$M$171</definedName>
    <definedName name="Array_Vol_2018">#REF!</definedName>
    <definedName name="Array_Vol_2019">'Comm VCSELs forecast'!$F$27:$M$74</definedName>
    <definedName name="Comments">#REF!</definedName>
    <definedName name="Sensor_products_list">#REF!</definedName>
    <definedName name="Sensor_rev_2018">#REF!</definedName>
    <definedName name="Sensor_rev_2019">#REF!</definedName>
    <definedName name="Sensor_rev_new">'3D sensors forecast'!$F$78:$P$84</definedName>
    <definedName name="Sensor_units_2018">#REF!</definedName>
    <definedName name="Sensor_units_2019">#REF!</definedName>
    <definedName name="Sensor_units_new">'3D sensors forecast'!$F$25:$P$31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8" l="1"/>
  <c r="G86" i="9"/>
  <c r="E65" i="18"/>
  <c r="F86" i="9"/>
  <c r="F78" i="9"/>
  <c r="F79" i="9"/>
  <c r="F80" i="9"/>
  <c r="F81" i="9"/>
  <c r="F82" i="9"/>
  <c r="F83" i="9"/>
  <c r="F84" i="9"/>
  <c r="G73" i="10"/>
  <c r="F73" i="10"/>
  <c r="N220" i="10"/>
  <c r="N174" i="10"/>
  <c r="N124" i="10"/>
  <c r="F60" i="18"/>
  <c r="E60" i="18"/>
  <c r="F107" i="18"/>
  <c r="F89" i="18"/>
  <c r="F56" i="18"/>
  <c r="E107" i="18"/>
  <c r="E89" i="18"/>
  <c r="E56" i="18"/>
  <c r="B239" i="10"/>
  <c r="C239" i="10"/>
  <c r="D239" i="10"/>
  <c r="E239" i="10"/>
  <c r="B240" i="10"/>
  <c r="C240" i="10"/>
  <c r="D240" i="10"/>
  <c r="E240" i="10"/>
  <c r="B193" i="10"/>
  <c r="C193" i="10"/>
  <c r="D193" i="10"/>
  <c r="E193" i="10"/>
  <c r="B194" i="10"/>
  <c r="C194" i="10"/>
  <c r="D194" i="10"/>
  <c r="E194" i="10"/>
  <c r="G194" i="10"/>
  <c r="G193" i="10"/>
  <c r="B97" i="10"/>
  <c r="B143" i="10"/>
  <c r="C97" i="10"/>
  <c r="C143" i="10"/>
  <c r="D97" i="10"/>
  <c r="D143" i="10"/>
  <c r="E97" i="10"/>
  <c r="E143" i="10"/>
  <c r="B98" i="10"/>
  <c r="B144" i="10"/>
  <c r="C98" i="10"/>
  <c r="C144" i="10"/>
  <c r="D98" i="10"/>
  <c r="D144" i="10"/>
  <c r="E98" i="10"/>
  <c r="E144" i="10"/>
  <c r="F143" i="10"/>
  <c r="F144" i="10"/>
  <c r="G144" i="10"/>
  <c r="B259" i="10"/>
  <c r="C259" i="10"/>
  <c r="D259" i="10"/>
  <c r="E259" i="10"/>
  <c r="F259" i="10"/>
  <c r="B260" i="10"/>
  <c r="C260" i="10"/>
  <c r="D260" i="10"/>
  <c r="E260" i="10"/>
  <c r="G164" i="10"/>
  <c r="F165" i="10"/>
  <c r="F260" i="10"/>
  <c r="G165" i="10"/>
  <c r="B118" i="10"/>
  <c r="B214" i="10"/>
  <c r="C118" i="10"/>
  <c r="C214" i="10"/>
  <c r="D118" i="10"/>
  <c r="D164" i="10"/>
  <c r="E118" i="10"/>
  <c r="E214" i="10"/>
  <c r="B119" i="10"/>
  <c r="B215" i="10"/>
  <c r="C119" i="10"/>
  <c r="C215" i="10"/>
  <c r="D119" i="10"/>
  <c r="D215" i="10"/>
  <c r="E119" i="10"/>
  <c r="E215" i="10"/>
  <c r="B164" i="10"/>
  <c r="B165" i="10"/>
  <c r="E165" i="10"/>
  <c r="D165" i="10"/>
  <c r="C164" i="10"/>
  <c r="C165" i="10"/>
  <c r="E164" i="10"/>
  <c r="D214" i="10"/>
  <c r="G260" i="10"/>
  <c r="F164" i="10"/>
  <c r="B2" i="18"/>
  <c r="B3" i="18"/>
  <c r="B4" i="18"/>
  <c r="B107" i="18"/>
  <c r="B98" i="18"/>
  <c r="B106" i="18"/>
  <c r="E96" i="18"/>
  <c r="B105" i="18"/>
  <c r="B95" i="18"/>
  <c r="F94" i="18"/>
  <c r="E94" i="18"/>
  <c r="B94" i="18"/>
  <c r="B93" i="18"/>
  <c r="B92" i="18"/>
  <c r="B101" i="18"/>
  <c r="F59" i="18"/>
  <c r="E59" i="18"/>
  <c r="F58" i="18"/>
  <c r="E58" i="18"/>
  <c r="F23" i="18"/>
  <c r="F32" i="18"/>
  <c r="E23" i="18"/>
  <c r="E93" i="18"/>
  <c r="F96" i="18"/>
  <c r="F93" i="18"/>
  <c r="F98" i="18"/>
  <c r="E29" i="18"/>
  <c r="E30" i="18"/>
  <c r="E31" i="18"/>
  <c r="F29" i="18"/>
  <c r="F30" i="18"/>
  <c r="F31" i="18"/>
  <c r="E57" i="18"/>
  <c r="B104" i="18"/>
  <c r="F57" i="18"/>
  <c r="E92" i="18"/>
  <c r="B97" i="18"/>
  <c r="B102" i="18"/>
  <c r="B103" i="18"/>
  <c r="F92" i="18"/>
  <c r="B96" i="18"/>
  <c r="E33" i="18"/>
  <c r="F28" i="18"/>
  <c r="E32" i="18"/>
  <c r="E98" i="18"/>
  <c r="F33" i="18"/>
  <c r="E28" i="18"/>
  <c r="F140" i="10"/>
  <c r="F167" i="10"/>
  <c r="F166" i="10"/>
  <c r="B121" i="10"/>
  <c r="B263" i="10"/>
  <c r="C121" i="10"/>
  <c r="C263" i="10"/>
  <c r="D121" i="10"/>
  <c r="D263" i="10"/>
  <c r="E121" i="10"/>
  <c r="E263" i="10"/>
  <c r="B120" i="10"/>
  <c r="B262" i="10"/>
  <c r="C120" i="10"/>
  <c r="C262" i="10"/>
  <c r="D120" i="10"/>
  <c r="D262" i="10"/>
  <c r="E120" i="10"/>
  <c r="E262" i="10"/>
  <c r="F262" i="10"/>
  <c r="F263" i="10"/>
  <c r="B167" i="10"/>
  <c r="B166" i="10"/>
  <c r="B217" i="10"/>
  <c r="B216" i="10"/>
  <c r="G262" i="10"/>
  <c r="E167" i="10"/>
  <c r="E166" i="10"/>
  <c r="E217" i="10"/>
  <c r="E216" i="10"/>
  <c r="G263" i="10"/>
  <c r="D167" i="10"/>
  <c r="D166" i="10"/>
  <c r="D217" i="10"/>
  <c r="D216" i="10"/>
  <c r="C167" i="10"/>
  <c r="C166" i="10"/>
  <c r="C217" i="10"/>
  <c r="C216" i="10"/>
  <c r="F139" i="10"/>
  <c r="C29" i="9"/>
  <c r="C27" i="9"/>
  <c r="C28" i="9"/>
  <c r="K14" i="7"/>
  <c r="K13" i="7"/>
  <c r="B2" i="10"/>
  <c r="B3" i="10"/>
  <c r="B4" i="10"/>
  <c r="B2" i="14"/>
  <c r="B3" i="14"/>
  <c r="B4" i="14"/>
  <c r="B2" i="9"/>
  <c r="B3" i="9"/>
  <c r="B4" i="9"/>
  <c r="W79" i="10"/>
  <c r="X79" i="10"/>
  <c r="Y79" i="10"/>
  <c r="Z79" i="10"/>
  <c r="V79" i="10"/>
  <c r="G143" i="10"/>
  <c r="G142" i="10"/>
  <c r="F132" i="10"/>
  <c r="F234" i="10"/>
  <c r="F231" i="10"/>
  <c r="F229" i="10"/>
  <c r="F255" i="10"/>
  <c r="F261" i="10"/>
  <c r="F245" i="10"/>
  <c r="F152" i="10"/>
  <c r="F136" i="10"/>
  <c r="F141" i="10"/>
  <c r="F142" i="10"/>
  <c r="F145" i="10"/>
  <c r="B49" i="14"/>
  <c r="B71" i="14"/>
  <c r="E25" i="14"/>
  <c r="E48" i="14"/>
  <c r="D25" i="14"/>
  <c r="D48" i="14"/>
  <c r="C25" i="14"/>
  <c r="C48" i="14"/>
  <c r="C70" i="14"/>
  <c r="B48" i="14"/>
  <c r="B70" i="14"/>
  <c r="E24" i="14"/>
  <c r="E69" i="14"/>
  <c r="D24" i="14"/>
  <c r="D69" i="14"/>
  <c r="C24" i="14"/>
  <c r="C47" i="14"/>
  <c r="B69" i="14"/>
  <c r="D26" i="14"/>
  <c r="G83" i="9"/>
  <c r="C56" i="9"/>
  <c r="C82" i="9"/>
  <c r="D29" i="9"/>
  <c r="D56" i="9"/>
  <c r="D82" i="9"/>
  <c r="E29" i="9"/>
  <c r="E56" i="9"/>
  <c r="E82" i="9"/>
  <c r="C30" i="9"/>
  <c r="C57" i="9"/>
  <c r="C83" i="9"/>
  <c r="D30" i="9"/>
  <c r="D57" i="9"/>
  <c r="D83" i="9"/>
  <c r="E30" i="9"/>
  <c r="E57" i="9"/>
  <c r="E83" i="9"/>
  <c r="B29" i="9"/>
  <c r="B56" i="9"/>
  <c r="B30" i="9"/>
  <c r="B57" i="9"/>
  <c r="C91" i="10"/>
  <c r="C137" i="10"/>
  <c r="D91" i="10"/>
  <c r="D137" i="10"/>
  <c r="E91" i="10"/>
  <c r="E137" i="10"/>
  <c r="C92" i="10"/>
  <c r="C138" i="10"/>
  <c r="D92" i="10"/>
  <c r="D138" i="10"/>
  <c r="E92" i="10"/>
  <c r="E138" i="10"/>
  <c r="C93" i="10"/>
  <c r="C139" i="10"/>
  <c r="D93" i="10"/>
  <c r="D139" i="10"/>
  <c r="E93" i="10"/>
  <c r="E139" i="10"/>
  <c r="C94" i="10"/>
  <c r="C140" i="10"/>
  <c r="D94" i="10"/>
  <c r="D140" i="10"/>
  <c r="E94" i="10"/>
  <c r="E140" i="10"/>
  <c r="C95" i="10"/>
  <c r="C141" i="10"/>
  <c r="D95" i="10"/>
  <c r="D141" i="10"/>
  <c r="E95" i="10"/>
  <c r="E141" i="10"/>
  <c r="C88" i="10"/>
  <c r="C134" i="10"/>
  <c r="D88" i="10"/>
  <c r="D134" i="10"/>
  <c r="E88" i="10"/>
  <c r="E134" i="10"/>
  <c r="C89" i="10"/>
  <c r="C135" i="10"/>
  <c r="D89" i="10"/>
  <c r="D135" i="10"/>
  <c r="E89" i="10"/>
  <c r="E135" i="10"/>
  <c r="C226" i="10"/>
  <c r="D226" i="10"/>
  <c r="E226" i="10"/>
  <c r="C227" i="10"/>
  <c r="D227" i="10"/>
  <c r="E227" i="10"/>
  <c r="C228" i="10"/>
  <c r="D228" i="10"/>
  <c r="E228" i="10"/>
  <c r="C229" i="10"/>
  <c r="D229" i="10"/>
  <c r="E229" i="10"/>
  <c r="C230" i="10"/>
  <c r="D230" i="10"/>
  <c r="E230" i="10"/>
  <c r="C231" i="10"/>
  <c r="D231" i="10"/>
  <c r="E231" i="10"/>
  <c r="C232" i="10"/>
  <c r="D232" i="10"/>
  <c r="E232" i="10"/>
  <c r="C233" i="10"/>
  <c r="D233" i="10"/>
  <c r="E233" i="10"/>
  <c r="C234" i="10"/>
  <c r="D234" i="10"/>
  <c r="E234" i="10"/>
  <c r="C235" i="10"/>
  <c r="D235" i="10"/>
  <c r="E235" i="10"/>
  <c r="C236" i="10"/>
  <c r="D236" i="10"/>
  <c r="E236" i="10"/>
  <c r="C237" i="10"/>
  <c r="D237" i="10"/>
  <c r="E237" i="10"/>
  <c r="C238" i="10"/>
  <c r="D238" i="10"/>
  <c r="E238" i="10"/>
  <c r="C241" i="10"/>
  <c r="D241" i="10"/>
  <c r="E241" i="10"/>
  <c r="F230" i="10"/>
  <c r="F134" i="10"/>
  <c r="F235" i="10"/>
  <c r="G180" i="10"/>
  <c r="G182" i="10"/>
  <c r="G183" i="10"/>
  <c r="G184" i="10"/>
  <c r="G185" i="10"/>
  <c r="G186" i="10"/>
  <c r="G187" i="10"/>
  <c r="G188" i="10"/>
  <c r="G189" i="10"/>
  <c r="G190" i="10"/>
  <c r="G191" i="10"/>
  <c r="G192" i="10"/>
  <c r="G195" i="10"/>
  <c r="G181" i="10"/>
  <c r="B84" i="10"/>
  <c r="B130" i="10"/>
  <c r="C84" i="10"/>
  <c r="C130" i="10"/>
  <c r="D84" i="10"/>
  <c r="D130" i="10"/>
  <c r="E84" i="10"/>
  <c r="E130" i="10"/>
  <c r="B85" i="10"/>
  <c r="B131" i="10"/>
  <c r="C85" i="10"/>
  <c r="C131" i="10"/>
  <c r="D85" i="10"/>
  <c r="D131" i="10"/>
  <c r="E85" i="10"/>
  <c r="E131" i="10"/>
  <c r="B86" i="10"/>
  <c r="B132" i="10"/>
  <c r="C86" i="10"/>
  <c r="C132" i="10"/>
  <c r="D86" i="10"/>
  <c r="D132" i="10"/>
  <c r="E86" i="10"/>
  <c r="E132" i="10"/>
  <c r="B87" i="10"/>
  <c r="B133" i="10"/>
  <c r="C87" i="10"/>
  <c r="C133" i="10"/>
  <c r="D87" i="10"/>
  <c r="D133" i="10"/>
  <c r="E87" i="10"/>
  <c r="E133" i="10"/>
  <c r="B88" i="10"/>
  <c r="B134" i="10"/>
  <c r="B89" i="10"/>
  <c r="B135" i="10"/>
  <c r="B90" i="10"/>
  <c r="B136" i="10"/>
  <c r="C90" i="10"/>
  <c r="C136" i="10"/>
  <c r="D90" i="10"/>
  <c r="D136" i="10"/>
  <c r="E90" i="10"/>
  <c r="E136" i="10"/>
  <c r="B91" i="10"/>
  <c r="B137" i="10"/>
  <c r="B92" i="10"/>
  <c r="B138" i="10"/>
  <c r="B93" i="10"/>
  <c r="B139" i="10"/>
  <c r="B94" i="10"/>
  <c r="B140" i="10"/>
  <c r="B95" i="10"/>
  <c r="B141" i="10"/>
  <c r="B96" i="10"/>
  <c r="B142" i="10"/>
  <c r="C96" i="10"/>
  <c r="C142" i="10"/>
  <c r="D96" i="10"/>
  <c r="D142" i="10"/>
  <c r="E96" i="10"/>
  <c r="E142" i="10"/>
  <c r="B99" i="10"/>
  <c r="B145" i="10"/>
  <c r="C99" i="10"/>
  <c r="C145" i="10"/>
  <c r="D99" i="10"/>
  <c r="D145" i="10"/>
  <c r="E99" i="10"/>
  <c r="E14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41" i="10"/>
  <c r="B180" i="10"/>
  <c r="C180" i="10"/>
  <c r="D180" i="10"/>
  <c r="E180" i="10"/>
  <c r="B181" i="10"/>
  <c r="C181" i="10"/>
  <c r="D181" i="10"/>
  <c r="E181" i="10"/>
  <c r="B182" i="10"/>
  <c r="C182" i="10"/>
  <c r="D182" i="10"/>
  <c r="E182" i="10"/>
  <c r="B183" i="10"/>
  <c r="C183" i="10"/>
  <c r="D183" i="10"/>
  <c r="E183" i="10"/>
  <c r="B184" i="10"/>
  <c r="C184" i="10"/>
  <c r="D184" i="10"/>
  <c r="E184" i="10"/>
  <c r="B185" i="10"/>
  <c r="C185" i="10"/>
  <c r="D185" i="10"/>
  <c r="E185" i="10"/>
  <c r="B186" i="10"/>
  <c r="C186" i="10"/>
  <c r="D186" i="10"/>
  <c r="E186" i="10"/>
  <c r="B187" i="10"/>
  <c r="C187" i="10"/>
  <c r="D187" i="10"/>
  <c r="E187" i="10"/>
  <c r="B188" i="10"/>
  <c r="C188" i="10"/>
  <c r="D188" i="10"/>
  <c r="E188" i="10"/>
  <c r="B189" i="10"/>
  <c r="C189" i="10"/>
  <c r="D189" i="10"/>
  <c r="E189" i="10"/>
  <c r="B190" i="10"/>
  <c r="C190" i="10"/>
  <c r="D190" i="10"/>
  <c r="E190" i="10"/>
  <c r="B191" i="10"/>
  <c r="C191" i="10"/>
  <c r="D191" i="10"/>
  <c r="E191" i="10"/>
  <c r="B192" i="10"/>
  <c r="C192" i="10"/>
  <c r="D192" i="10"/>
  <c r="E192" i="10"/>
  <c r="B195" i="10"/>
  <c r="C195" i="10"/>
  <c r="D195" i="10"/>
  <c r="E195" i="10"/>
  <c r="F226" i="10"/>
  <c r="F130" i="10"/>
  <c r="F228" i="10"/>
  <c r="F227" i="10"/>
  <c r="B117" i="10"/>
  <c r="C117" i="10"/>
  <c r="D117" i="10"/>
  <c r="E117" i="10"/>
  <c r="B106" i="10"/>
  <c r="B152" i="10"/>
  <c r="C106" i="10"/>
  <c r="C152" i="10"/>
  <c r="D106" i="10"/>
  <c r="D152" i="10"/>
  <c r="E106" i="10"/>
  <c r="E152" i="10"/>
  <c r="B107" i="10"/>
  <c r="B153" i="10"/>
  <c r="C107" i="10"/>
  <c r="C153" i="10"/>
  <c r="D107" i="10"/>
  <c r="D153" i="10"/>
  <c r="E107" i="10"/>
  <c r="E153" i="10"/>
  <c r="B108" i="10"/>
  <c r="B154" i="10"/>
  <c r="C108" i="10"/>
  <c r="C154" i="10"/>
  <c r="D108" i="10"/>
  <c r="D154" i="10"/>
  <c r="E108" i="10"/>
  <c r="E154" i="10"/>
  <c r="B109" i="10"/>
  <c r="B155" i="10"/>
  <c r="C109" i="10"/>
  <c r="C155" i="10"/>
  <c r="D109" i="10"/>
  <c r="D155" i="10"/>
  <c r="E109" i="10"/>
  <c r="E155" i="10"/>
  <c r="B110" i="10"/>
  <c r="B156" i="10"/>
  <c r="C110" i="10"/>
  <c r="C156" i="10"/>
  <c r="D110" i="10"/>
  <c r="D156" i="10"/>
  <c r="E110" i="10"/>
  <c r="E156" i="10"/>
  <c r="B111" i="10"/>
  <c r="B157" i="10"/>
  <c r="C111" i="10"/>
  <c r="C157" i="10"/>
  <c r="D111" i="10"/>
  <c r="D157" i="10"/>
  <c r="E111" i="10"/>
  <c r="E157" i="10"/>
  <c r="B112" i="10"/>
  <c r="B158" i="10"/>
  <c r="C112" i="10"/>
  <c r="C158" i="10"/>
  <c r="D112" i="10"/>
  <c r="D158" i="10"/>
  <c r="E112" i="10"/>
  <c r="E158" i="10"/>
  <c r="B113" i="10"/>
  <c r="B159" i="10"/>
  <c r="C113" i="10"/>
  <c r="C159" i="10"/>
  <c r="D113" i="10"/>
  <c r="D159" i="10"/>
  <c r="E113" i="10"/>
  <c r="E159" i="10"/>
  <c r="B114" i="10"/>
  <c r="B160" i="10"/>
  <c r="C114" i="10"/>
  <c r="C160" i="10"/>
  <c r="D114" i="10"/>
  <c r="D160" i="10"/>
  <c r="E114" i="10"/>
  <c r="E160" i="10"/>
  <c r="B115" i="10"/>
  <c r="B161" i="10"/>
  <c r="C115" i="10"/>
  <c r="C161" i="10"/>
  <c r="D115" i="10"/>
  <c r="D161" i="10"/>
  <c r="E115" i="10"/>
  <c r="E161" i="10"/>
  <c r="B116" i="10"/>
  <c r="B162" i="10"/>
  <c r="C116" i="10"/>
  <c r="C162" i="10"/>
  <c r="D116" i="10"/>
  <c r="D162" i="10"/>
  <c r="E116" i="10"/>
  <c r="E162" i="10"/>
  <c r="D243" i="10"/>
  <c r="B248" i="10"/>
  <c r="C248" i="10"/>
  <c r="D248" i="10"/>
  <c r="E248" i="10"/>
  <c r="B249" i="10"/>
  <c r="C249" i="10"/>
  <c r="D249" i="10"/>
  <c r="E249" i="10"/>
  <c r="B250" i="10"/>
  <c r="C250" i="10"/>
  <c r="D250" i="10"/>
  <c r="E250" i="10"/>
  <c r="B251" i="10"/>
  <c r="C251" i="10"/>
  <c r="D251" i="10"/>
  <c r="E251" i="10"/>
  <c r="B252" i="10"/>
  <c r="C252" i="10"/>
  <c r="D252" i="10"/>
  <c r="E252" i="10"/>
  <c r="B253" i="10"/>
  <c r="C253" i="10"/>
  <c r="D253" i="10"/>
  <c r="E253" i="10"/>
  <c r="B254" i="10"/>
  <c r="C254" i="10"/>
  <c r="D254" i="10"/>
  <c r="E254" i="10"/>
  <c r="B255" i="10"/>
  <c r="C255" i="10"/>
  <c r="D255" i="10"/>
  <c r="E255" i="10"/>
  <c r="B256" i="10"/>
  <c r="C256" i="10"/>
  <c r="D256" i="10"/>
  <c r="E256" i="10"/>
  <c r="B257" i="10"/>
  <c r="C257" i="10"/>
  <c r="D257" i="10"/>
  <c r="E257" i="10"/>
  <c r="B258" i="10"/>
  <c r="C258" i="10"/>
  <c r="D258" i="10"/>
  <c r="E258" i="10"/>
  <c r="G213" i="10"/>
  <c r="G209" i="10"/>
  <c r="G255" i="10"/>
  <c r="F212" i="10"/>
  <c r="F258" i="10"/>
  <c r="F208" i="10"/>
  <c r="F254" i="10"/>
  <c r="F204" i="10"/>
  <c r="G204" i="10"/>
  <c r="F202" i="10"/>
  <c r="F248" i="10"/>
  <c r="F198" i="10"/>
  <c r="F244" i="10"/>
  <c r="F211" i="10"/>
  <c r="F257" i="10"/>
  <c r="F210" i="10"/>
  <c r="F256" i="10"/>
  <c r="F207" i="10"/>
  <c r="F253" i="10"/>
  <c r="G206" i="10"/>
  <c r="G252" i="10"/>
  <c r="F205" i="10"/>
  <c r="G205" i="10"/>
  <c r="F203" i="10"/>
  <c r="G203" i="10"/>
  <c r="G249" i="10"/>
  <c r="F201" i="10"/>
  <c r="F247" i="10"/>
  <c r="F200" i="10"/>
  <c r="G200" i="10"/>
  <c r="G246" i="10"/>
  <c r="G199" i="10"/>
  <c r="F197" i="10"/>
  <c r="B198" i="10"/>
  <c r="C198" i="10"/>
  <c r="E198" i="10"/>
  <c r="B199" i="10"/>
  <c r="C199" i="10"/>
  <c r="E199" i="10"/>
  <c r="B200" i="10"/>
  <c r="C200" i="10"/>
  <c r="E200" i="10"/>
  <c r="B201" i="10"/>
  <c r="C201" i="10"/>
  <c r="E201" i="10"/>
  <c r="B202" i="10"/>
  <c r="C202" i="10"/>
  <c r="E202" i="10"/>
  <c r="B203" i="10"/>
  <c r="C203" i="10"/>
  <c r="E203" i="10"/>
  <c r="B204" i="10"/>
  <c r="C204" i="10"/>
  <c r="E204" i="10"/>
  <c r="B205" i="10"/>
  <c r="C205" i="10"/>
  <c r="E205" i="10"/>
  <c r="B206" i="10"/>
  <c r="C206" i="10"/>
  <c r="E206" i="10"/>
  <c r="B207" i="10"/>
  <c r="C207" i="10"/>
  <c r="E207" i="10"/>
  <c r="B208" i="10"/>
  <c r="C208" i="10"/>
  <c r="E208" i="10"/>
  <c r="B209" i="10"/>
  <c r="C209" i="10"/>
  <c r="E209" i="10"/>
  <c r="B210" i="10"/>
  <c r="C210" i="10"/>
  <c r="E210" i="10"/>
  <c r="B211" i="10"/>
  <c r="C211" i="10"/>
  <c r="E211" i="10"/>
  <c r="B212" i="10"/>
  <c r="C212" i="10"/>
  <c r="E212" i="10"/>
  <c r="D244" i="10"/>
  <c r="E247" i="10"/>
  <c r="C247" i="10"/>
  <c r="B247" i="10"/>
  <c r="E246" i="10"/>
  <c r="D246" i="10"/>
  <c r="C246" i="10"/>
  <c r="B246" i="10"/>
  <c r="E245" i="10"/>
  <c r="D245" i="10"/>
  <c r="C245" i="10"/>
  <c r="B245" i="10"/>
  <c r="E244" i="10"/>
  <c r="C244" i="10"/>
  <c r="B244" i="10"/>
  <c r="E243" i="10"/>
  <c r="C243" i="10"/>
  <c r="B243" i="10"/>
  <c r="E197" i="10"/>
  <c r="C197" i="10"/>
  <c r="B197" i="10"/>
  <c r="B222" i="10"/>
  <c r="C222" i="10"/>
  <c r="D222" i="10"/>
  <c r="E222" i="10"/>
  <c r="B223" i="10"/>
  <c r="C223" i="10"/>
  <c r="D223" i="10"/>
  <c r="E223" i="10"/>
  <c r="B224" i="10"/>
  <c r="C224" i="10"/>
  <c r="D224" i="10"/>
  <c r="E224" i="10"/>
  <c r="B225" i="10"/>
  <c r="C225" i="10"/>
  <c r="D225" i="10"/>
  <c r="E225" i="10"/>
  <c r="B176" i="10"/>
  <c r="C176" i="10"/>
  <c r="D176" i="10"/>
  <c r="E176" i="10"/>
  <c r="B177" i="10"/>
  <c r="C177" i="10"/>
  <c r="D177" i="10"/>
  <c r="E177" i="10"/>
  <c r="B178" i="10"/>
  <c r="C178" i="10"/>
  <c r="D178" i="10"/>
  <c r="E178" i="10"/>
  <c r="B179" i="10"/>
  <c r="C179" i="10"/>
  <c r="D179" i="10"/>
  <c r="E179" i="10"/>
  <c r="G197" i="10"/>
  <c r="D247" i="10"/>
  <c r="C101" i="10"/>
  <c r="C147" i="10"/>
  <c r="D101" i="10"/>
  <c r="D147" i="10"/>
  <c r="E101" i="10"/>
  <c r="E147" i="10"/>
  <c r="C102" i="10"/>
  <c r="C148" i="10"/>
  <c r="D102" i="10"/>
  <c r="D148" i="10"/>
  <c r="E102" i="10"/>
  <c r="E148" i="10"/>
  <c r="C103" i="10"/>
  <c r="C149" i="10"/>
  <c r="D103" i="10"/>
  <c r="D149" i="10"/>
  <c r="E103" i="10"/>
  <c r="E149" i="10"/>
  <c r="C104" i="10"/>
  <c r="C150" i="10"/>
  <c r="D104" i="10"/>
  <c r="D150" i="10"/>
  <c r="E104" i="10"/>
  <c r="E150" i="10"/>
  <c r="C105" i="10"/>
  <c r="C151" i="10"/>
  <c r="D105" i="10"/>
  <c r="D151" i="10"/>
  <c r="E105" i="10"/>
  <c r="E151" i="10"/>
  <c r="C80" i="10"/>
  <c r="C126" i="10"/>
  <c r="D80" i="10"/>
  <c r="D126" i="10"/>
  <c r="E80" i="10"/>
  <c r="E126" i="10"/>
  <c r="C81" i="10"/>
  <c r="C127" i="10"/>
  <c r="D81" i="10"/>
  <c r="D127" i="10"/>
  <c r="E81" i="10"/>
  <c r="E127" i="10"/>
  <c r="C82" i="10"/>
  <c r="C128" i="10"/>
  <c r="D82" i="10"/>
  <c r="D128" i="10"/>
  <c r="E82" i="10"/>
  <c r="E128" i="10"/>
  <c r="C83" i="10"/>
  <c r="C129" i="10"/>
  <c r="D83" i="10"/>
  <c r="D129" i="10"/>
  <c r="E83" i="10"/>
  <c r="E129" i="10"/>
  <c r="B80" i="10"/>
  <c r="B81" i="10"/>
  <c r="B127" i="10"/>
  <c r="B82" i="10"/>
  <c r="B128" i="10"/>
  <c r="B83" i="10"/>
  <c r="B129" i="10"/>
  <c r="B101" i="10"/>
  <c r="B147" i="10"/>
  <c r="B102" i="10"/>
  <c r="B148" i="10"/>
  <c r="B103" i="10"/>
  <c r="B149" i="10"/>
  <c r="B104" i="10"/>
  <c r="B150" i="10"/>
  <c r="B105" i="10"/>
  <c r="B151" i="10"/>
  <c r="B24" i="9"/>
  <c r="B77" i="9"/>
  <c r="C24" i="9"/>
  <c r="C77" i="9"/>
  <c r="D24" i="9"/>
  <c r="D77" i="9"/>
  <c r="E24" i="9"/>
  <c r="E77" i="9"/>
  <c r="B25" i="9"/>
  <c r="C25" i="9"/>
  <c r="C52" i="9"/>
  <c r="C78" i="9"/>
  <c r="D25" i="9"/>
  <c r="D52" i="9"/>
  <c r="D78" i="9"/>
  <c r="E25" i="9"/>
  <c r="E52" i="9"/>
  <c r="E78" i="9"/>
  <c r="B26" i="9"/>
  <c r="B53" i="9"/>
  <c r="C26" i="9"/>
  <c r="C53" i="9"/>
  <c r="C79" i="9"/>
  <c r="D26" i="9"/>
  <c r="D53" i="9"/>
  <c r="D79" i="9"/>
  <c r="E26" i="9"/>
  <c r="E53" i="9"/>
  <c r="E79" i="9"/>
  <c r="B27" i="9"/>
  <c r="B54" i="9"/>
  <c r="D27" i="9"/>
  <c r="D54" i="9"/>
  <c r="D80" i="9"/>
  <c r="E27" i="9"/>
  <c r="E54" i="9"/>
  <c r="E80" i="9"/>
  <c r="B28" i="9"/>
  <c r="B55" i="9"/>
  <c r="D28" i="9"/>
  <c r="D55" i="9"/>
  <c r="D81" i="9"/>
  <c r="E28" i="9"/>
  <c r="E55" i="9"/>
  <c r="E81" i="9"/>
  <c r="D51" i="9"/>
  <c r="B2" i="7"/>
  <c r="B3" i="7"/>
  <c r="B4" i="7"/>
  <c r="B2" i="3"/>
  <c r="B3" i="3"/>
  <c r="B4" i="3"/>
  <c r="C54" i="9"/>
  <c r="C80" i="9"/>
  <c r="C55" i="9"/>
  <c r="C81" i="9"/>
  <c r="G130" i="10"/>
  <c r="G134" i="10"/>
  <c r="G131" i="10"/>
  <c r="G140" i="10"/>
  <c r="G227" i="10"/>
  <c r="B126" i="10"/>
  <c r="G261" i="10"/>
  <c r="G259" i="10"/>
  <c r="G159" i="10"/>
  <c r="G154" i="10"/>
  <c r="G153" i="10"/>
  <c r="G152" i="10"/>
  <c r="G135" i="10"/>
  <c r="G147" i="10"/>
  <c r="B51" i="9"/>
  <c r="C26" i="14"/>
  <c r="E51" i="9"/>
  <c r="B79" i="9"/>
  <c r="B80" i="9"/>
  <c r="B81" i="9"/>
  <c r="B83" i="9"/>
  <c r="B82" i="9"/>
  <c r="G212" i="10"/>
  <c r="G258" i="10"/>
  <c r="G210" i="10"/>
  <c r="G256" i="10"/>
  <c r="F151" i="10"/>
  <c r="G145" i="10"/>
  <c r="F161" i="10"/>
  <c r="C51" i="9"/>
  <c r="D70" i="14"/>
  <c r="D49" i="14"/>
  <c r="D71" i="14"/>
  <c r="C69" i="14"/>
  <c r="D47" i="14"/>
  <c r="C49" i="14"/>
  <c r="C71" i="14"/>
  <c r="E47" i="14"/>
  <c r="E70" i="14"/>
  <c r="E49" i="14"/>
  <c r="E71" i="14"/>
  <c r="B52" i="9"/>
  <c r="E26" i="14"/>
  <c r="G198" i="10"/>
  <c r="G244" i="10"/>
  <c r="G207" i="10"/>
  <c r="G202" i="10"/>
  <c r="G248" i="10"/>
  <c r="G201" i="10"/>
  <c r="G247" i="10"/>
  <c r="G231" i="10"/>
  <c r="G211" i="10"/>
  <c r="G257" i="10"/>
  <c r="G233" i="10"/>
  <c r="G208" i="10"/>
  <c r="G232" i="10"/>
  <c r="G229" i="10"/>
  <c r="G241" i="10"/>
  <c r="C261" i="10"/>
  <c r="C213" i="10"/>
  <c r="C163" i="10"/>
  <c r="B261" i="10"/>
  <c r="B213" i="10"/>
  <c r="B163" i="10"/>
  <c r="G237" i="10"/>
  <c r="E261" i="10"/>
  <c r="E213" i="10"/>
  <c r="E163" i="10"/>
  <c r="D261" i="10"/>
  <c r="D213" i="10"/>
  <c r="D163" i="10"/>
  <c r="G167" i="10"/>
  <c r="G166" i="10"/>
  <c r="G251" i="10"/>
  <c r="F252" i="10"/>
  <c r="F157" i="10"/>
  <c r="F156" i="10"/>
  <c r="F155" i="10"/>
  <c r="F131" i="10"/>
  <c r="G230" i="10"/>
  <c r="G236" i="10"/>
  <c r="G250" i="10"/>
  <c r="F246" i="10"/>
  <c r="G226" i="10"/>
  <c r="F153" i="10"/>
  <c r="F249" i="10"/>
  <c r="F160" i="10"/>
  <c r="F148" i="10"/>
  <c r="G235" i="10"/>
  <c r="G228" i="10"/>
  <c r="G234" i="10"/>
  <c r="F159" i="10"/>
  <c r="F154" i="10"/>
  <c r="F250" i="10"/>
  <c r="F243" i="10"/>
  <c r="F147" i="10"/>
  <c r="G243" i="10"/>
  <c r="G74" i="10"/>
  <c r="F233" i="10"/>
  <c r="G245" i="10"/>
  <c r="F251" i="10"/>
  <c r="F74" i="10"/>
  <c r="F150" i="10"/>
  <c r="F126" i="10"/>
  <c r="F127" i="10"/>
  <c r="F128" i="10"/>
  <c r="F129" i="10"/>
  <c r="F170" i="10"/>
  <c r="G253" i="10"/>
  <c r="B78" i="9"/>
  <c r="F149" i="10"/>
  <c r="F138" i="10"/>
  <c r="F137" i="10"/>
  <c r="F162" i="10"/>
  <c r="F163" i="10"/>
  <c r="G139" i="10"/>
  <c r="G149" i="10"/>
  <c r="G148" i="10"/>
  <c r="G133" i="10"/>
  <c r="G163" i="10"/>
  <c r="G254" i="10"/>
  <c r="G161" i="10"/>
  <c r="G151" i="10"/>
  <c r="G150" i="10"/>
  <c r="G136" i="10"/>
  <c r="G132" i="10"/>
  <c r="G138" i="10"/>
  <c r="G137" i="10"/>
  <c r="G141" i="10"/>
  <c r="F158" i="10"/>
  <c r="F133" i="10"/>
  <c r="G126" i="10"/>
  <c r="G127" i="10"/>
  <c r="G128" i="10"/>
  <c r="G129" i="10"/>
  <c r="G170" i="10"/>
  <c r="W94" i="10"/>
  <c r="F135" i="10"/>
  <c r="G156" i="10"/>
  <c r="G157" i="10"/>
  <c r="G155" i="10"/>
  <c r="G162" i="10"/>
  <c r="G158" i="10"/>
  <c r="V85" i="10"/>
  <c r="V93" i="10"/>
  <c r="V104" i="10"/>
  <c r="V86" i="10"/>
  <c r="V94" i="10"/>
  <c r="V88" i="10"/>
  <c r="V113" i="10"/>
  <c r="V101" i="10"/>
  <c r="V108" i="10"/>
  <c r="V107" i="10"/>
  <c r="V106" i="10"/>
  <c r="V102" i="10"/>
  <c r="G160" i="10"/>
  <c r="G81" i="9"/>
  <c r="F71" i="14"/>
  <c r="V87" i="10"/>
  <c r="W85" i="10"/>
  <c r="W93" i="10"/>
  <c r="W113" i="10"/>
  <c r="V90" i="10"/>
  <c r="V105" i="10"/>
  <c r="W106" i="10"/>
  <c r="W88" i="10"/>
  <c r="W102" i="10"/>
  <c r="W101" i="10"/>
  <c r="V112" i="10"/>
  <c r="V91" i="10"/>
  <c r="V115" i="10"/>
  <c r="W108" i="10"/>
  <c r="W104" i="10"/>
  <c r="W86" i="10"/>
  <c r="V109" i="10"/>
  <c r="V103" i="10"/>
  <c r="W107" i="10"/>
  <c r="V117" i="10"/>
  <c r="V95" i="10"/>
  <c r="V92" i="10"/>
  <c r="F70" i="14"/>
  <c r="F72" i="14"/>
  <c r="F27" i="14"/>
  <c r="F31" i="9"/>
  <c r="W117" i="10"/>
  <c r="X94" i="10"/>
  <c r="X113" i="10"/>
  <c r="X88" i="10"/>
  <c r="W90" i="10"/>
  <c r="W115" i="10"/>
  <c r="W103" i="10"/>
  <c r="W109" i="10"/>
  <c r="V89" i="10"/>
  <c r="X101" i="10"/>
  <c r="X102" i="10"/>
  <c r="V111" i="10"/>
  <c r="W112" i="10"/>
  <c r="X108" i="10"/>
  <c r="X85" i="10"/>
  <c r="X86" i="10"/>
  <c r="V110" i="10"/>
  <c r="V114" i="10"/>
  <c r="W87" i="10"/>
  <c r="W92" i="10"/>
  <c r="X104" i="10"/>
  <c r="X107" i="10"/>
  <c r="X93" i="10"/>
  <c r="X106" i="10"/>
  <c r="V116" i="10"/>
  <c r="W105" i="10"/>
  <c r="W95" i="10"/>
  <c r="W91" i="10"/>
  <c r="F59" i="9"/>
  <c r="X90" i="10"/>
  <c r="Y107" i="10"/>
  <c r="Y93" i="10"/>
  <c r="X117" i="10"/>
  <c r="W96" i="10"/>
  <c r="X95" i="10"/>
  <c r="X109" i="10"/>
  <c r="W114" i="10"/>
  <c r="X87" i="10"/>
  <c r="W111" i="10"/>
  <c r="Y104" i="10"/>
  <c r="Y101" i="10"/>
  <c r="Y94" i="10"/>
  <c r="Y108" i="10"/>
  <c r="X91" i="10"/>
  <c r="X92" i="10"/>
  <c r="W89" i="10"/>
  <c r="X103" i="10"/>
  <c r="V99" i="10"/>
  <c r="W110" i="10"/>
  <c r="Y85" i="10"/>
  <c r="Y113" i="10"/>
  <c r="Y86" i="10"/>
  <c r="X105" i="10"/>
  <c r="X115" i="10"/>
  <c r="W116" i="10"/>
  <c r="Y88" i="10"/>
  <c r="Y102" i="10"/>
  <c r="Y106" i="10"/>
  <c r="X112" i="10"/>
  <c r="F58" i="9"/>
  <c r="Z94" i="10"/>
  <c r="X114" i="10"/>
  <c r="Y103" i="10"/>
  <c r="Y117" i="10"/>
  <c r="Y112" i="10"/>
  <c r="Z93" i="10"/>
  <c r="Z106" i="10"/>
  <c r="Z108" i="10"/>
  <c r="Z104" i="10"/>
  <c r="X89" i="10"/>
  <c r="Y87" i="10"/>
  <c r="Z107" i="10"/>
  <c r="Z88" i="10"/>
  <c r="Z86" i="10"/>
  <c r="Z101" i="10"/>
  <c r="X110" i="10"/>
  <c r="X111" i="10"/>
  <c r="Y109" i="10"/>
  <c r="Y90" i="10"/>
  <c r="Z113" i="10"/>
  <c r="Y105" i="10"/>
  <c r="X116" i="10"/>
  <c r="X96" i="10"/>
  <c r="W99" i="10"/>
  <c r="Y92" i="10"/>
  <c r="Y95" i="10"/>
  <c r="Z85" i="10"/>
  <c r="Y115" i="10"/>
  <c r="Y91" i="10"/>
  <c r="Y110" i="10"/>
  <c r="Z90" i="10"/>
  <c r="Y89" i="10"/>
  <c r="Z115" i="10"/>
  <c r="Z95" i="10"/>
  <c r="Y111" i="10"/>
  <c r="Z105" i="10"/>
  <c r="Z91" i="10"/>
  <c r="Y114" i="10"/>
  <c r="Y96" i="10"/>
  <c r="Z112" i="10"/>
  <c r="Z92" i="10"/>
  <c r="X99" i="10"/>
  <c r="Z117" i="10"/>
  <c r="Y116" i="10"/>
  <c r="Z109" i="10"/>
  <c r="Y99" i="10"/>
  <c r="Z89" i="10"/>
  <c r="Z116" i="10"/>
  <c r="Z111" i="10"/>
  <c r="Z96" i="10"/>
  <c r="Z110" i="10"/>
  <c r="Z114" i="10"/>
  <c r="Z99" i="10"/>
  <c r="G224" i="10"/>
  <c r="G223" i="10"/>
  <c r="W81" i="10"/>
  <c r="F72" i="10"/>
  <c r="F222" i="10"/>
  <c r="F69" i="10"/>
  <c r="G69" i="10"/>
  <c r="X81" i="10"/>
  <c r="G222" i="10"/>
  <c r="F224" i="10"/>
  <c r="V81" i="10"/>
  <c r="Y82" i="10"/>
  <c r="Z82" i="10"/>
  <c r="F223" i="10"/>
  <c r="F264" i="10"/>
  <c r="G72" i="10"/>
  <c r="F75" i="10"/>
  <c r="Y81" i="10"/>
  <c r="W82" i="10"/>
  <c r="V82" i="10"/>
  <c r="Y83" i="10"/>
  <c r="Z81" i="10"/>
  <c r="X82" i="10"/>
  <c r="Z83" i="10"/>
  <c r="G75" i="10"/>
  <c r="G225" i="10"/>
  <c r="G264" i="10"/>
  <c r="F168" i="10"/>
  <c r="F171" i="10"/>
  <c r="V83" i="10"/>
  <c r="W83" i="10"/>
  <c r="X83" i="10"/>
  <c r="G168" i="10"/>
  <c r="F122" i="10"/>
  <c r="G171" i="10"/>
  <c r="G122" i="10"/>
  <c r="N31" i="9"/>
  <c r="M31" i="9"/>
  <c r="L31" i="9"/>
  <c r="K31" i="9"/>
  <c r="J31" i="9"/>
  <c r="G79" i="9"/>
  <c r="G80" i="9"/>
  <c r="G71" i="14"/>
  <c r="G78" i="9"/>
  <c r="G82" i="9"/>
  <c r="G84" i="9"/>
  <c r="G27" i="14"/>
  <c r="G70" i="14"/>
  <c r="G72" i="14"/>
  <c r="G59" i="9"/>
  <c r="G85" i="9"/>
  <c r="G31" i="9"/>
  <c r="G32" i="9"/>
  <c r="G58" i="9"/>
  <c r="I31" i="9"/>
  <c r="H31" i="9"/>
</calcChain>
</file>

<file path=xl/comments1.xml><?xml version="1.0" encoding="utf-8"?>
<comments xmlns="http://schemas.openxmlformats.org/spreadsheetml/2006/main">
  <authors>
    <author>Pauline Rigby</author>
    <author>John Lively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Pauline Rigby:</t>
        </r>
        <r>
          <rPr>
            <sz val="9"/>
            <color indexed="81"/>
            <rFont val="Tahoma"/>
            <family val="2"/>
          </rPr>
          <t xml:space="preserve">
Was 100-1000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Pauline Rigby:</t>
        </r>
        <r>
          <rPr>
            <sz val="9"/>
            <color indexed="81"/>
            <rFont val="Tahoma"/>
            <family val="2"/>
          </rPr>
          <t xml:space="preserve">
Was 100-1000 i.e. the same as the LP array</t>
        </r>
      </text>
    </comment>
    <comment ref="O41" authorId="1">
      <text>
        <r>
          <rPr>
            <b/>
            <sz val="9"/>
            <color indexed="81"/>
            <rFont val="Tahoma"/>
            <family val="2"/>
          </rPr>
          <t>Retirement community transport</t>
        </r>
      </text>
    </comment>
  </commentList>
</comments>
</file>

<file path=xl/comments2.xml><?xml version="1.0" encoding="utf-8"?>
<comments xmlns="http://schemas.openxmlformats.org/spreadsheetml/2006/main">
  <authors>
    <author>John Lively</author>
  </authors>
  <commentList>
    <comment ref="G52" authorId="0">
      <text>
        <r>
          <rPr>
            <b/>
            <sz val="9"/>
            <color indexed="81"/>
            <rFont val="Tahoma"/>
            <family val="2"/>
          </rPr>
          <t>Yole slidedeck shows $1.00 price from Lumentum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John Lively:</t>
        </r>
        <r>
          <rPr>
            <sz val="9"/>
            <color indexed="81"/>
            <rFont val="Tahoma"/>
            <family val="2"/>
          </rPr>
          <t xml:space="preserve">
Yole slide deck shows $2.oo price from Lumentum</t>
        </r>
      </text>
    </comment>
  </commentList>
</comments>
</file>

<file path=xl/sharedStrings.xml><?xml version="1.0" encoding="utf-8"?>
<sst xmlns="http://schemas.openxmlformats.org/spreadsheetml/2006/main" count="509" uniqueCount="281">
  <si>
    <t>LightCounting Market Research</t>
  </si>
  <si>
    <t>20-50</t>
  </si>
  <si>
    <t>Total</t>
  </si>
  <si>
    <t>Sales ($ mn)</t>
  </si>
  <si>
    <t>Units shipped (VCSEL arrays, millions)</t>
  </si>
  <si>
    <t>ASPs (per array)</t>
  </si>
  <si>
    <t>Power (mW)</t>
  </si>
  <si>
    <t>200-500</t>
  </si>
  <si>
    <t>500-1000</t>
  </si>
  <si>
    <t>Wavelength (nm)</t>
  </si>
  <si>
    <t>1-10</t>
  </si>
  <si>
    <t>≤20</t>
  </si>
  <si>
    <t>50-300</t>
  </si>
  <si>
    <t xml:space="preserve">VCSEL demand for short reach communications </t>
  </si>
  <si>
    <t>Segment</t>
  </si>
  <si>
    <t xml:space="preserve">Ethernet </t>
  </si>
  <si>
    <t>Fibre Channel</t>
  </si>
  <si>
    <t>Speed</t>
  </si>
  <si>
    <t xml:space="preserve">Reach </t>
  </si>
  <si>
    <t>Form factor</t>
  </si>
  <si>
    <t>From LightCounting Ethernet and Main forecasts</t>
  </si>
  <si>
    <t>VCSEL array product definitions</t>
  </si>
  <si>
    <t>Front camera</t>
  </si>
  <si>
    <t>Rear camera</t>
  </si>
  <si>
    <t>AR/VR (TOF)</t>
  </si>
  <si>
    <t>AR/VR (SL)</t>
  </si>
  <si>
    <t>Used in these handset applications</t>
  </si>
  <si>
    <t>Location on phone &gt;&gt;</t>
  </si>
  <si>
    <t>Forecast scope includes VCSEL arrays used in 3D Sensors in smartphones only.</t>
  </si>
  <si>
    <t>Dot projector array</t>
  </si>
  <si>
    <t># emitters/ VCSEL die</t>
  </si>
  <si>
    <t>Product category</t>
  </si>
  <si>
    <t>VCSEL array forecast for 3D Depth Sensing mobile handset applications (mn)</t>
  </si>
  <si>
    <t>8 Gbps</t>
  </si>
  <si>
    <t>100 m</t>
  </si>
  <si>
    <t>SFP+</t>
  </si>
  <si>
    <t>16 Gbps</t>
  </si>
  <si>
    <t>32 Gbps</t>
  </si>
  <si>
    <t>64 Gbps</t>
  </si>
  <si>
    <t>Revenues ($ mn)</t>
  </si>
  <si>
    <t>≤10G</t>
  </si>
  <si>
    <t>≤12.5G</t>
  </si>
  <si>
    <t>12-14G</t>
  </si>
  <si>
    <t>25-28G</t>
  </si>
  <si>
    <t>50-56G</t>
  </si>
  <si>
    <t>AOC</t>
  </si>
  <si>
    <t>XCVR</t>
  </si>
  <si>
    <t>EOM</t>
  </si>
  <si>
    <t>4:1</t>
  </si>
  <si>
    <t>4,8,12,24</t>
  </si>
  <si>
    <t>8,12,16,24</t>
  </si>
  <si>
    <t>Lane Speed</t>
  </si>
  <si>
    <t>Lanes</t>
  </si>
  <si>
    <t>QSFP+</t>
  </si>
  <si>
    <t>QSFP+/SFP+</t>
  </si>
  <si>
    <t>CXP</t>
  </si>
  <si>
    <t>Mini-SAS HD</t>
  </si>
  <si>
    <t>SFP28</t>
  </si>
  <si>
    <t>QSFP28</t>
  </si>
  <si>
    <t>QSFP28/SFP28</t>
  </si>
  <si>
    <t>CXP28</t>
  </si>
  <si>
    <t>SFP56</t>
  </si>
  <si>
    <t>QSFP56</t>
  </si>
  <si>
    <t>TBD</t>
  </si>
  <si>
    <t>Type</t>
  </si>
  <si>
    <t>100 - 300 m</t>
  </si>
  <si>
    <t>all</t>
  </si>
  <si>
    <t>CFP</t>
  </si>
  <si>
    <t>CFP2/4</t>
  </si>
  <si>
    <t>300 m</t>
  </si>
  <si>
    <t>XFP</t>
  </si>
  <si>
    <t>Grand average ASP</t>
  </si>
  <si>
    <t>Grand average</t>
  </si>
  <si>
    <t>Gesture and facial recognition (SL)</t>
  </si>
  <si>
    <t>Gesture and facial recognition (TOF)</t>
  </si>
  <si>
    <t>Next generation arrays</t>
  </si>
  <si>
    <t>LP = Low Power; HP=High Power</t>
  </si>
  <si>
    <t>for 3D sensing</t>
  </si>
  <si>
    <t>for other applications</t>
  </si>
  <si>
    <t>&lt;== from Forecast Summary tab, pricing table</t>
  </si>
  <si>
    <t>Proximity sensor VCSELs</t>
  </si>
  <si>
    <t>Proximity sensor VCSEL array forecast for all mobile handset applications</t>
  </si>
  <si>
    <t>Total proximity sensor VCSEL arrays (mn)</t>
  </si>
  <si>
    <t xml:space="preserve">Total VCSEL emitters used in communications </t>
  </si>
  <si>
    <t>ASPs per VCSEL array</t>
  </si>
  <si>
    <t>Single emitter VCSELs</t>
  </si>
  <si>
    <t>Multi-emitter VCSELs (=arrays)</t>
  </si>
  <si>
    <t>single emitter</t>
  </si>
  <si>
    <t>array</t>
  </si>
  <si>
    <t>VCSEL Type</t>
  </si>
  <si>
    <t xml:space="preserve">VCEL arrays used in optical communications products - annual shipments </t>
  </si>
  <si>
    <t>VCSEL arrays used in Communications vs 3D Sensing</t>
  </si>
  <si>
    <t>FibreChannel</t>
  </si>
  <si>
    <t>Ethernet</t>
  </si>
  <si>
    <t>AOCs &amp; EOMs</t>
  </si>
  <si>
    <t>Summary by product segment</t>
  </si>
  <si>
    <t>Emitters per VCSEL array</t>
  </si>
  <si>
    <t xml:space="preserve">The main steps in the forecast are as follows: </t>
  </si>
  <si>
    <t xml:space="preserve">A forecast of handsets is developed using data available from vendors and other third parties. </t>
  </si>
  <si>
    <t>2.</t>
  </si>
  <si>
    <t>Subsets of the handset forecast are estimated representing phones that will offer facial recognition, and Augmented Reality/Virtual Reality</t>
  </si>
  <si>
    <t>3.</t>
  </si>
  <si>
    <t>Each of the above is split into subgroups using structured light or time of flight technologies to implement the facial recognition and AR/VR</t>
  </si>
  <si>
    <t>4.</t>
  </si>
  <si>
    <t>Handsets by feature and technology are estimated from the above</t>
  </si>
  <si>
    <t>5.</t>
  </si>
  <si>
    <t>Product groups representing different VCSEL arrays for various applications, differentiated by power and number of emitters/array, are created</t>
  </si>
  <si>
    <t>6.</t>
  </si>
  <si>
    <t>Handset numbers are multiplied by the array assumptions to create the array forecast at the product group level</t>
  </si>
  <si>
    <t>7.</t>
  </si>
  <si>
    <t>Price assumptions are developed based on discussions and inputs from industry participants</t>
  </si>
  <si>
    <t xml:space="preserve">8. </t>
  </si>
  <si>
    <t>Future prices are estimated by applying assumed price declines per year to each product and year</t>
  </si>
  <si>
    <t xml:space="preserve">9. </t>
  </si>
  <si>
    <t>1.</t>
  </si>
  <si>
    <t>Average without proximity sensor</t>
  </si>
  <si>
    <t>300-1000</t>
  </si>
  <si>
    <t>1000-3000</t>
  </si>
  <si>
    <t>Revenues are calculated as the product of ASPs and unit shipments</t>
  </si>
  <si>
    <t>Average # emitters/ VCSEL die</t>
  </si>
  <si>
    <t>Proximity sensor (3D)</t>
  </si>
  <si>
    <t>Flash illuminator LP</t>
  </si>
  <si>
    <t>Flash illuminator HP</t>
  </si>
  <si>
    <t>Flood illuminator</t>
  </si>
  <si>
    <t>Gesture and facial recognition (AS)</t>
  </si>
  <si>
    <t>AS = Active Stereo</t>
  </si>
  <si>
    <t>possible alternative to structured light, not included in forecast at this time as no evidence of adoption as of October 2019</t>
  </si>
  <si>
    <t>3D Depth Sensing and Automotive LiDAR forecast</t>
  </si>
  <si>
    <t>Autonomous Vehicle forecast</t>
  </si>
  <si>
    <t>Includes RT and LV segments</t>
  </si>
  <si>
    <t>All light vehicles</t>
  </si>
  <si>
    <t>AVs Total</t>
  </si>
  <si>
    <t>AVs Percent of total</t>
  </si>
  <si>
    <t>Non-AV vehicles</t>
  </si>
  <si>
    <t>Hypothetical extended adoption curve</t>
  </si>
  <si>
    <t>Light Vehicles AEB * = only those vehicles using LIDAR-based AEBS are included here</t>
  </si>
  <si>
    <t>LIDAR sensor modules forecast summary</t>
  </si>
  <si>
    <t>Level 1</t>
  </si>
  <si>
    <t>L1 Shipments - Light Vehicles AEB</t>
  </si>
  <si>
    <t>Level 3</t>
  </si>
  <si>
    <t>L3 Shipments - Light Vehicles</t>
  </si>
  <si>
    <t>Level 4/5</t>
  </si>
  <si>
    <t>L4/5 Shipments - Robotic Taxis</t>
  </si>
  <si>
    <t>Total LIDAR sensor shipments</t>
  </si>
  <si>
    <t>L1 ASPs - Light Vehicles AEB</t>
  </si>
  <si>
    <t>L3 ASPs - Light Vehicles L3</t>
  </si>
  <si>
    <t>L1 Revenues - Light Vehicles AEB</t>
  </si>
  <si>
    <t>L3 Revenues - Light Vehicles L3</t>
  </si>
  <si>
    <t>L4/5 Revenues - Robotic Taxis</t>
  </si>
  <si>
    <t>Total automotive LIDAR revenues</t>
  </si>
  <si>
    <t>Automotive LIDAR sensor modules by product type</t>
  </si>
  <si>
    <t>Sensor module shipments</t>
  </si>
  <si>
    <t>L3 forward</t>
  </si>
  <si>
    <r>
      <t>L4/5 360</t>
    </r>
    <r>
      <rPr>
        <sz val="10"/>
        <color theme="1"/>
        <rFont val="Calibri"/>
        <family val="2"/>
      </rPr>
      <t>°</t>
    </r>
  </si>
  <si>
    <r>
      <t>L4/5 360</t>
    </r>
    <r>
      <rPr>
        <sz val="10"/>
        <color theme="1"/>
        <rFont val="Calibri"/>
        <family val="2"/>
      </rPr>
      <t>° NG</t>
    </r>
  </si>
  <si>
    <t>Sensor Module ASPs</t>
  </si>
  <si>
    <t>Module revenues ($ mn)</t>
  </si>
  <si>
    <t>Market segments</t>
  </si>
  <si>
    <t>Sensors assumed</t>
  </si>
  <si>
    <t>Level 2/3</t>
  </si>
  <si>
    <t>Light Vehicles</t>
  </si>
  <si>
    <t>Robotic Taxis</t>
  </si>
  <si>
    <t>L4/5 product sensor suites</t>
  </si>
  <si>
    <t>LIDAR module product definitions</t>
  </si>
  <si>
    <t xml:space="preserve">Numbers are cameras of each type per suite </t>
  </si>
  <si>
    <t>product group name in forecast</t>
  </si>
  <si>
    <t>H-FOV*</t>
  </si>
  <si>
    <t>Range</t>
  </si>
  <si>
    <t>Beams</t>
  </si>
  <si>
    <t>Technology</t>
  </si>
  <si>
    <t>Level</t>
  </si>
  <si>
    <t>Typical ADAS Function Enabled</t>
  </si>
  <si>
    <t>Suite A</t>
  </si>
  <si>
    <t>Suite B</t>
  </si>
  <si>
    <t>Suite C</t>
  </si>
  <si>
    <t>Suite D</t>
  </si>
  <si>
    <t>Range-finder for AEB</t>
  </si>
  <si>
    <r>
      <t>22</t>
    </r>
    <r>
      <rPr>
        <sz val="11"/>
        <color theme="1"/>
        <rFont val="Calibri"/>
        <family val="2"/>
      </rPr>
      <t>°</t>
    </r>
  </si>
  <si>
    <t>Short</t>
  </si>
  <si>
    <t>1D Fixed</t>
  </si>
  <si>
    <t>L1</t>
  </si>
  <si>
    <t>Pre-Collision Warning / AEB</t>
  </si>
  <si>
    <t>Forward facing sensor (L3)</t>
  </si>
  <si>
    <t>45°</t>
  </si>
  <si>
    <t>Mid</t>
  </si>
  <si>
    <t>Scanning</t>
  </si>
  <si>
    <t>L3</t>
  </si>
  <si>
    <t>Traffic Jam Assist (City Driving)</t>
  </si>
  <si>
    <t>Corner/side sensor (L4/5 robotic taxis)</t>
  </si>
  <si>
    <t>120°</t>
  </si>
  <si>
    <t>Flash</t>
  </si>
  <si>
    <t>L4/5</t>
  </si>
  <si>
    <t>Blind Spot Monitor / Cross Traffic Alert</t>
  </si>
  <si>
    <t>Front/rear facing sensor (L4/5 robotic taxis)</t>
  </si>
  <si>
    <t>Long</t>
  </si>
  <si>
    <t>Adaptive Cruise Control</t>
  </si>
  <si>
    <t>360° sensor (L4/5 robotic taxis)</t>
  </si>
  <si>
    <t>360°</t>
  </si>
  <si>
    <t>Surround View</t>
  </si>
  <si>
    <t>Next gen 360° sensor (L4/5 robotic taxis)</t>
  </si>
  <si>
    <t>128+</t>
  </si>
  <si>
    <t>High Res Surround View</t>
  </si>
  <si>
    <t>*H-FOV = horizontal field of view</t>
  </si>
  <si>
    <t>Uber gen 1</t>
  </si>
  <si>
    <t>Mobileye</t>
  </si>
  <si>
    <t>Aptiv</t>
  </si>
  <si>
    <t>Voyage</t>
  </si>
  <si>
    <t>Ford, GM</t>
  </si>
  <si>
    <t>LIDAR module design &amp; function</t>
  </si>
  <si>
    <t>LIDAR optical technology types</t>
  </si>
  <si>
    <t>single-beam rangefinder</t>
  </si>
  <si>
    <t>Single laser</t>
  </si>
  <si>
    <t>in use since 2003</t>
  </si>
  <si>
    <t>solid-state for positioning and detection</t>
  </si>
  <si>
    <t>&lt; uses Si SPAD (single-photon avalanche photodiode) detectors</t>
  </si>
  <si>
    <t>scanning for positioning and detection</t>
  </si>
  <si>
    <t>Linear array</t>
  </si>
  <si>
    <t>Phased/steerable array</t>
  </si>
  <si>
    <t>possible SiP devices in this category</t>
  </si>
  <si>
    <t>A forecast of vehicle production is developed using data available from trade associations and manufacturers</t>
  </si>
  <si>
    <t>Subsets of the vehicle production forecast are estimated representing different markets: self-driving taxis (retrofitted), L3, L4, L5 autonomy in light vehicles (LV) and trucks</t>
  </si>
  <si>
    <t>Each of the above markets is split into estimates for the technology requirements and number of lidar units per vehicle</t>
  </si>
  <si>
    <t>Product groups representing different lidar requirements for various markets, differentiated by wavelength, range and number of beams, are created</t>
  </si>
  <si>
    <t>Automotive LiDAR forecast</t>
  </si>
  <si>
    <t>L4/5 corner/side</t>
  </si>
  <si>
    <t>L4/5 front-rear</t>
  </si>
  <si>
    <t>L1 range finder</t>
  </si>
  <si>
    <t>100G</t>
  </si>
  <si>
    <r>
      <t xml:space="preserve">This spreadsheet includes a forecast is for VCSEL arrays used in 3D Depth Sensors in smartphones, to implement facial and gesture recognition, and Augmented/Virtual Reality (AR/VR). </t>
    </r>
    <r>
      <rPr>
        <sz val="12"/>
        <color theme="1"/>
        <rFont val="Calibri"/>
        <family val="2"/>
      </rPr>
      <t xml:space="preserve">VCSELs and VCSEL arrays used in other handset functions (e.g. camera autofocus), and in other applications such as Advanced Driver Assistance Systems (ADAS) are not addressed in this forecast. </t>
    </r>
  </si>
  <si>
    <r>
      <t xml:space="preserve">This spreadsheet also includes a forecast is for LIDAR sensors used in autonomous driving systems (ADS) applications, including self-driving taxis, passenger vehicles and trucks. </t>
    </r>
    <r>
      <rPr>
        <sz val="12"/>
        <color theme="1"/>
        <rFont val="Calibri"/>
        <family val="2"/>
      </rPr>
      <t xml:space="preserve">Lasers used in other automotive applications such as in-cabin driver monitoring are not included. </t>
    </r>
  </si>
  <si>
    <t>Model by: John Lively</t>
  </si>
  <si>
    <r>
      <t xml:space="preserve">The methodology used to create the </t>
    </r>
    <r>
      <rPr>
        <b/>
        <sz val="14"/>
        <color theme="1"/>
        <rFont val="Calibri"/>
        <family val="2"/>
      </rPr>
      <t>3D Sensors for Smartphones</t>
    </r>
    <r>
      <rPr>
        <sz val="12"/>
        <color theme="1"/>
        <rFont val="Calibri"/>
        <family val="2"/>
      </rPr>
      <t xml:space="preserve"> forecast is depicted in the diagram below. </t>
    </r>
  </si>
  <si>
    <r>
      <rPr>
        <b/>
        <sz val="14"/>
        <rFont val="Calibri"/>
        <family val="2"/>
      </rPr>
      <t>Automotive LiDAR</t>
    </r>
    <r>
      <rPr>
        <b/>
        <sz val="12"/>
        <color theme="4"/>
        <rFont val="Calibri"/>
        <family val="2"/>
      </rPr>
      <t xml:space="preserve">  Market Segmentation and Product definitions</t>
    </r>
  </si>
  <si>
    <r>
      <rPr>
        <b/>
        <sz val="14"/>
        <rFont val="Calibri"/>
        <family val="2"/>
      </rPr>
      <t xml:space="preserve">3S Sensing </t>
    </r>
    <r>
      <rPr>
        <b/>
        <sz val="12"/>
        <color theme="4"/>
        <rFont val="Calibri"/>
        <family val="2"/>
      </rPr>
      <t xml:space="preserve"> Market Segmentation and Product definitions</t>
    </r>
  </si>
  <si>
    <t>√</t>
  </si>
  <si>
    <t>Vehicle numbers are multiplied by the product assumptions to create the LiDAR sensor forecast at the product group level</t>
  </si>
  <si>
    <r>
      <t xml:space="preserve">The methodology used to create the </t>
    </r>
    <r>
      <rPr>
        <b/>
        <sz val="14"/>
        <color theme="1"/>
        <rFont val="Calibri"/>
        <family val="2"/>
      </rPr>
      <t>Automotive LiDAR</t>
    </r>
    <r>
      <rPr>
        <sz val="12"/>
        <color theme="1"/>
        <rFont val="Calibri"/>
        <family val="2"/>
      </rPr>
      <t xml:space="preserve"> forecast is as follows:</t>
    </r>
  </si>
  <si>
    <t>10G</t>
  </si>
  <si>
    <t>25G SR, eSR</t>
  </si>
  <si>
    <t>40G</t>
  </si>
  <si>
    <t>40G MM duplex</t>
  </si>
  <si>
    <t>40G eSR</t>
  </si>
  <si>
    <t xml:space="preserve">50G </t>
  </si>
  <si>
    <t>100G SR2, SR4</t>
  </si>
  <si>
    <t>100G MM Duplex</t>
  </si>
  <si>
    <t>100G eSR4</t>
  </si>
  <si>
    <t>200G SR4</t>
  </si>
  <si>
    <t>2x200G (400G SR8)</t>
  </si>
  <si>
    <t>OSFP, QSFP-DD</t>
  </si>
  <si>
    <t>400G SR4.2, SR4</t>
  </si>
  <si>
    <t>OSFP, QSFP-DD, QSFP112</t>
  </si>
  <si>
    <t>800G SR8</t>
  </si>
  <si>
    <t>50 m</t>
  </si>
  <si>
    <t>OSFP, QSFP-DD800</t>
  </si>
  <si>
    <t>L4/5 Shipments - Auton. Trucks</t>
  </si>
  <si>
    <t>L4/5 ASPs - Robotic Taxis</t>
  </si>
  <si>
    <t>L4/5 ASPs - Auton. Trucks</t>
  </si>
  <si>
    <t>L4/5 Revenues - Auton. Trucks</t>
  </si>
  <si>
    <t>Level 4/5 RT</t>
  </si>
  <si>
    <t>Level 4/6 AT</t>
  </si>
  <si>
    <t>Includes RT, AT, and LV segments</t>
  </si>
  <si>
    <t>1, 2, or 4</t>
  </si>
  <si>
    <t>QSFP28, SFP-DD, SFP112</t>
  </si>
  <si>
    <t>25-28G, 50G, 100G</t>
  </si>
  <si>
    <t>4 or 8</t>
  </si>
  <si>
    <t>50-56G, 100G</t>
  </si>
  <si>
    <t>4:1 or 8:1</t>
  </si>
  <si>
    <t>QSFP-DD, OSFP, QSFP112</t>
  </si>
  <si>
    <t xml:space="preserve">QSFP-DD800, OSFP </t>
  </si>
  <si>
    <t>LIDAR sales</t>
  </si>
  <si>
    <t>Autonomous Trucks</t>
  </si>
  <si>
    <t>Corner/side sensor (L4/5 RT/AT)</t>
  </si>
  <si>
    <t>Front/rear facing sensor (L4/5 RT/AT)</t>
  </si>
  <si>
    <t>360° sensor (L4/5 RT/AT)</t>
  </si>
  <si>
    <t>Next gen 360° sensor (L4/5 RT/AT)</t>
  </si>
  <si>
    <t>Light Vehicles AEB *</t>
  </si>
  <si>
    <t>Light Vehicles L3</t>
  </si>
  <si>
    <t>Robotic Taxis L4/5</t>
  </si>
  <si>
    <t>Autonomous Trucks L4/5</t>
  </si>
  <si>
    <t>Analysis and assumptions:  Vladimir Kozlov, John Lively, Rebecca Bosco</t>
  </si>
  <si>
    <t>December 2020 - sample template for illustrative purposes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</si>
</sst>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9" formatCode="_(&quot;$&quot;* #,##0.0_);_(&quot;$&quot;* \(#,##0.0\);_(&quot;$&quot;* &quot;-&quot;??_);_(@_)"/>
    <numFmt numFmtId="170" formatCode="_(&quot;$&quot;* #,##0.0_);_(&quot;$&quot;* \(#,##0.0\);_(&quot;$&quot;* &quot;-&quot;?_);_(@_)"/>
    <numFmt numFmtId="171" formatCode="#,##0.0"/>
    <numFmt numFmtId="174" formatCode="_-* #,##0.00_-;\-* #,##0.00_-;_-* &quot;-&quot;??_-;_-@_-"/>
    <numFmt numFmtId="175" formatCode="_-* #,##0_-;\-* #,##0_-;_-* &quot;-&quot;??_-;_-@_-"/>
  </numFmts>
  <fonts count="2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color theme="3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14"/>
      <color theme="4"/>
      <name val="Calibri"/>
      <family val="2"/>
    </font>
    <font>
      <b/>
      <sz val="12"/>
      <color theme="4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3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</font>
    <font>
      <sz val="9"/>
      <color theme="1"/>
      <name val="Calibri"/>
      <family val="2"/>
    </font>
    <font>
      <sz val="10"/>
      <color theme="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" fillId="5" borderId="16" applyNumberFormat="0" applyFont="0" applyAlignment="0" applyProtection="0"/>
    <xf numFmtId="0" fontId="16" fillId="6" borderId="17" applyNumberFormat="0" applyAlignment="0" applyProtection="0"/>
    <xf numFmtId="0" fontId="19" fillId="0" borderId="0"/>
    <xf numFmtId="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333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ont="1"/>
    <xf numFmtId="17" fontId="5" fillId="0" borderId="0" xfId="0" quotePrefix="1" applyNumberFormat="1" applyFont="1"/>
    <xf numFmtId="0" fontId="9" fillId="0" borderId="0" xfId="0" applyFont="1"/>
    <xf numFmtId="0" fontId="10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164" fontId="0" fillId="0" borderId="3" xfId="1" applyNumberFormat="1" applyFont="1" applyBorder="1"/>
    <xf numFmtId="165" fontId="0" fillId="0" borderId="3" xfId="2" applyNumberFormat="1" applyFont="1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4" xfId="0" applyFill="1" applyBorder="1" applyAlignment="1">
      <alignment horizontal="center"/>
    </xf>
    <xf numFmtId="164" fontId="0" fillId="0" borderId="9" xfId="1" applyNumberFormat="1" applyFont="1" applyBorder="1"/>
    <xf numFmtId="164" fontId="0" fillId="0" borderId="0" xfId="1" applyNumberFormat="1" applyFont="1" applyBorder="1"/>
    <xf numFmtId="0" fontId="0" fillId="0" borderId="0" xfId="0" applyFill="1" applyBorder="1" applyAlignment="1">
      <alignment horizontal="left"/>
    </xf>
    <xf numFmtId="164" fontId="0" fillId="0" borderId="2" xfId="1" applyNumberFormat="1" applyFont="1" applyBorder="1"/>
    <xf numFmtId="0" fontId="0" fillId="0" borderId="14" xfId="0" applyBorder="1"/>
    <xf numFmtId="0" fontId="0" fillId="0" borderId="13" xfId="0" applyBorder="1"/>
    <xf numFmtId="0" fontId="0" fillId="0" borderId="12" xfId="0" applyBorder="1"/>
    <xf numFmtId="0" fontId="0" fillId="0" borderId="1" xfId="0" applyBorder="1" applyAlignment="1">
      <alignment wrapText="1"/>
    </xf>
    <xf numFmtId="0" fontId="0" fillId="0" borderId="15" xfId="0" applyBorder="1"/>
    <xf numFmtId="0" fontId="3" fillId="0" borderId="1" xfId="0" applyFont="1" applyBorder="1" applyAlignment="1">
      <alignment horizontal="center" wrapText="1"/>
    </xf>
    <xf numFmtId="164" fontId="0" fillId="0" borderId="11" xfId="1" applyNumberFormat="1" applyFont="1" applyBorder="1"/>
    <xf numFmtId="164" fontId="0" fillId="0" borderId="8" xfId="1" applyNumberFormat="1" applyFont="1" applyBorder="1"/>
    <xf numFmtId="164" fontId="0" fillId="0" borderId="10" xfId="1" applyNumberFormat="1" applyFont="1" applyBorder="1"/>
    <xf numFmtId="0" fontId="0" fillId="0" borderId="10" xfId="0" applyBorder="1"/>
    <xf numFmtId="0" fontId="0" fillId="0" borderId="8" xfId="0" applyFont="1" applyBorder="1"/>
    <xf numFmtId="165" fontId="0" fillId="0" borderId="2" xfId="2" applyNumberFormat="1" applyFont="1" applyBorder="1"/>
    <xf numFmtId="164" fontId="0" fillId="0" borderId="0" xfId="0" applyNumberFormat="1" applyBorder="1"/>
    <xf numFmtId="0" fontId="0" fillId="2" borderId="0" xfId="0" applyFill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9" xfId="0" applyBorder="1"/>
    <xf numFmtId="0" fontId="0" fillId="0" borderId="5" xfId="0" applyBorder="1"/>
    <xf numFmtId="0" fontId="11" fillId="0" borderId="0" xfId="0" applyFont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165" fontId="0" fillId="0" borderId="1" xfId="2" applyNumberFormat="1" applyFont="1" applyBorder="1"/>
    <xf numFmtId="0" fontId="0" fillId="0" borderId="0" xfId="0" applyAlignment="1">
      <alignment horizontal="left" indent="2"/>
    </xf>
    <xf numFmtId="9" fontId="0" fillId="0" borderId="0" xfId="3" applyFont="1"/>
    <xf numFmtId="0" fontId="0" fillId="2" borderId="3" xfId="0" applyFill="1" applyBorder="1"/>
    <xf numFmtId="165" fontId="0" fillId="0" borderId="0" xfId="2" applyNumberFormat="1" applyFont="1"/>
    <xf numFmtId="165" fontId="0" fillId="0" borderId="10" xfId="2" applyNumberFormat="1" applyFont="1" applyBorder="1"/>
    <xf numFmtId="164" fontId="0" fillId="0" borderId="1" xfId="1" applyNumberFormat="1" applyFont="1" applyBorder="1"/>
    <xf numFmtId="0" fontId="2" fillId="0" borderId="0" xfId="0" quotePrefix="1" applyFont="1"/>
    <xf numFmtId="0" fontId="0" fillId="0" borderId="7" xfId="0" applyBorder="1"/>
    <xf numFmtId="164" fontId="0" fillId="0" borderId="13" xfId="1" applyNumberFormat="1" applyFont="1" applyBorder="1"/>
    <xf numFmtId="165" fontId="0" fillId="0" borderId="13" xfId="2" applyNumberFormat="1" applyFont="1" applyBorder="1"/>
    <xf numFmtId="0" fontId="12" fillId="0" borderId="0" xfId="4" applyFont="1" applyFill="1" applyBorder="1" applyAlignment="1"/>
    <xf numFmtId="0" fontId="12" fillId="0" borderId="7" xfId="4" applyFont="1" applyFill="1" applyBorder="1" applyAlignment="1"/>
    <xf numFmtId="0" fontId="12" fillId="0" borderId="10" xfId="4" applyFont="1" applyFill="1" applyBorder="1" applyAlignment="1"/>
    <xf numFmtId="0" fontId="12" fillId="0" borderId="6" xfId="4" applyFont="1" applyFill="1" applyBorder="1" applyAlignment="1"/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4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Font="1" applyBorder="1"/>
    <xf numFmtId="0" fontId="0" fillId="0" borderId="8" xfId="0" applyBorder="1"/>
    <xf numFmtId="0" fontId="12" fillId="0" borderId="10" xfId="4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0" xfId="0" applyNumberFormat="1" applyFill="1" applyBorder="1"/>
    <xf numFmtId="164" fontId="0" fillId="0" borderId="12" xfId="1" applyNumberFormat="1" applyFont="1" applyBorder="1"/>
    <xf numFmtId="0" fontId="2" fillId="0" borderId="0" xfId="0" applyFont="1"/>
    <xf numFmtId="170" fontId="2" fillId="0" borderId="0" xfId="0" applyNumberFormat="1" applyFont="1"/>
    <xf numFmtId="169" fontId="1" fillId="0" borderId="0" xfId="2" applyNumberFormat="1" applyFont="1" applyFill="1" applyBorder="1"/>
    <xf numFmtId="0" fontId="0" fillId="2" borderId="11" xfId="0" applyFill="1" applyBorder="1"/>
    <xf numFmtId="0" fontId="12" fillId="2" borderId="9" xfId="0" applyFont="1" applyFill="1" applyBorder="1"/>
    <xf numFmtId="0" fontId="0" fillId="2" borderId="9" xfId="0" applyFill="1" applyBorder="1" applyAlignment="1">
      <alignment horizontal="left"/>
    </xf>
    <xf numFmtId="0" fontId="0" fillId="2" borderId="5" xfId="0" applyFill="1" applyBorder="1"/>
    <xf numFmtId="169" fontId="1" fillId="0" borderId="14" xfId="2" applyNumberFormat="1" applyFont="1" applyFill="1" applyBorder="1"/>
    <xf numFmtId="44" fontId="0" fillId="0" borderId="1" xfId="2" applyFont="1" applyBorder="1"/>
    <xf numFmtId="165" fontId="0" fillId="0" borderId="0" xfId="0" applyNumberFormat="1"/>
    <xf numFmtId="0" fontId="0" fillId="0" borderId="9" xfId="0" applyFill="1" applyBorder="1"/>
    <xf numFmtId="0" fontId="0" fillId="0" borderId="0" xfId="0" quotePrefix="1"/>
    <xf numFmtId="0" fontId="0" fillId="4" borderId="1" xfId="0" applyFill="1" applyBorder="1"/>
    <xf numFmtId="0" fontId="0" fillId="4" borderId="14" xfId="0" applyFill="1" applyBorder="1"/>
    <xf numFmtId="0" fontId="0" fillId="0" borderId="0" xfId="0" applyFill="1" applyBorder="1"/>
    <xf numFmtId="44" fontId="0" fillId="0" borderId="0" xfId="2" applyNumberFormat="1" applyFont="1"/>
    <xf numFmtId="0" fontId="0" fillId="0" borderId="4" xfId="0" applyBorder="1" applyAlignment="1">
      <alignment horizontal="left"/>
    </xf>
    <xf numFmtId="164" fontId="8" fillId="0" borderId="2" xfId="1" applyNumberFormat="1" applyFont="1" applyFill="1" applyBorder="1"/>
    <xf numFmtId="44" fontId="8" fillId="0" borderId="3" xfId="2" applyFont="1" applyFill="1" applyBorder="1"/>
    <xf numFmtId="44" fontId="1" fillId="0" borderId="3" xfId="2" applyFont="1" applyFill="1" applyBorder="1"/>
    <xf numFmtId="44" fontId="8" fillId="0" borderId="4" xfId="2" applyFont="1" applyFill="1" applyBorder="1"/>
    <xf numFmtId="0" fontId="0" fillId="0" borderId="1" xfId="0" quotePrefix="1" applyBorder="1"/>
    <xf numFmtId="0" fontId="0" fillId="0" borderId="3" xfId="0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  <xf numFmtId="169" fontId="2" fillId="0" borderId="0" xfId="2" applyNumberFormat="1" applyFont="1" applyFill="1" applyBorder="1"/>
    <xf numFmtId="0" fontId="3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1" xfId="0" applyFont="1" applyFill="1" applyBorder="1"/>
    <xf numFmtId="0" fontId="0" fillId="0" borderId="5" xfId="0" applyFill="1" applyBorder="1"/>
    <xf numFmtId="0" fontId="0" fillId="0" borderId="8" xfId="0" applyFont="1" applyFill="1" applyBorder="1"/>
    <xf numFmtId="0" fontId="0" fillId="0" borderId="7" xfId="0" applyFill="1" applyBorder="1"/>
    <xf numFmtId="0" fontId="0" fillId="0" borderId="12" xfId="0" applyFont="1" applyFill="1" applyBorder="1"/>
    <xf numFmtId="0" fontId="0" fillId="0" borderId="10" xfId="0" applyFill="1" applyBorder="1"/>
    <xf numFmtId="0" fontId="0" fillId="0" borderId="6" xfId="0" applyFill="1" applyBorder="1"/>
    <xf numFmtId="0" fontId="0" fillId="0" borderId="8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5" xfId="0" applyFill="1" applyBorder="1" applyAlignment="1">
      <alignment horizontal="left"/>
    </xf>
    <xf numFmtId="164" fontId="0" fillId="0" borderId="0" xfId="0" applyNumberFormat="1" applyFill="1"/>
    <xf numFmtId="0" fontId="0" fillId="0" borderId="7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64" fontId="0" fillId="0" borderId="10" xfId="0" applyNumberFormat="1" applyFill="1" applyBorder="1"/>
    <xf numFmtId="0" fontId="0" fillId="0" borderId="8" xfId="0" applyFill="1" applyBorder="1" applyAlignment="1">
      <alignment horizontal="left"/>
    </xf>
    <xf numFmtId="0" fontId="0" fillId="0" borderId="14" xfId="0" applyFill="1" applyBorder="1"/>
    <xf numFmtId="0" fontId="0" fillId="0" borderId="15" xfId="0" applyFill="1" applyBorder="1"/>
    <xf numFmtId="0" fontId="0" fillId="0" borderId="13" xfId="0" applyFill="1" applyBorder="1"/>
    <xf numFmtId="164" fontId="0" fillId="0" borderId="1" xfId="1" applyNumberFormat="1" applyFont="1" applyFill="1" applyBorder="1"/>
    <xf numFmtId="0" fontId="0" fillId="0" borderId="0" xfId="0" applyFont="1" applyAlignment="1">
      <alignment horizontal="right"/>
    </xf>
    <xf numFmtId="164" fontId="8" fillId="0" borderId="0" xfId="1" applyNumberFormat="1" applyFont="1"/>
    <xf numFmtId="164" fontId="8" fillId="0" borderId="0" xfId="1" applyNumberFormat="1" applyFont="1" applyBorder="1"/>
    <xf numFmtId="0" fontId="11" fillId="0" borderId="0" xfId="0" applyFont="1" applyAlignment="1">
      <alignment horizontal="left"/>
    </xf>
    <xf numFmtId="164" fontId="0" fillId="0" borderId="11" xfId="0" applyNumberFormat="1" applyBorder="1"/>
    <xf numFmtId="164" fontId="0" fillId="0" borderId="9" xfId="0" applyNumberFormat="1" applyBorder="1"/>
    <xf numFmtId="164" fontId="0" fillId="0" borderId="12" xfId="0" applyNumberFormat="1" applyBorder="1"/>
    <xf numFmtId="164" fontId="0" fillId="0" borderId="10" xfId="0" applyNumberFormat="1" applyBorder="1"/>
    <xf numFmtId="164" fontId="0" fillId="0" borderId="12" xfId="0" applyNumberFormat="1" applyFill="1" applyBorder="1"/>
    <xf numFmtId="0" fontId="8" fillId="0" borderId="0" xfId="0" quotePrefix="1" applyFont="1"/>
    <xf numFmtId="169" fontId="5" fillId="0" borderId="0" xfId="2" applyNumberFormat="1" applyFont="1" applyFill="1" applyBorder="1"/>
    <xf numFmtId="169" fontId="5" fillId="0" borderId="12" xfId="2" applyNumberFormat="1" applyFont="1" applyFill="1" applyBorder="1"/>
    <xf numFmtId="169" fontId="5" fillId="0" borderId="10" xfId="2" applyNumberFormat="1" applyFont="1" applyFill="1" applyBorder="1"/>
    <xf numFmtId="0" fontId="5" fillId="0" borderId="0" xfId="0" applyFont="1"/>
    <xf numFmtId="0" fontId="8" fillId="0" borderId="0" xfId="0" applyFont="1"/>
    <xf numFmtId="0" fontId="5" fillId="0" borderId="0" xfId="0" quotePrefix="1" applyFont="1"/>
    <xf numFmtId="169" fontId="2" fillId="0" borderId="8" xfId="2" applyNumberFormat="1" applyFont="1" applyFill="1" applyBorder="1"/>
    <xf numFmtId="169" fontId="2" fillId="0" borderId="12" xfId="2" applyNumberFormat="1" applyFont="1" applyFill="1" applyBorder="1"/>
    <xf numFmtId="164" fontId="5" fillId="0" borderId="0" xfId="1" applyNumberFormat="1" applyFont="1"/>
    <xf numFmtId="0" fontId="8" fillId="0" borderId="0" xfId="0" applyFont="1" applyBorder="1"/>
    <xf numFmtId="0" fontId="8" fillId="0" borderId="7" xfId="0" applyFont="1" applyBorder="1"/>
    <xf numFmtId="169" fontId="5" fillId="0" borderId="8" xfId="2" applyNumberFormat="1" applyFont="1" applyFill="1" applyBorder="1"/>
    <xf numFmtId="169" fontId="8" fillId="0" borderId="0" xfId="2" applyNumberFormat="1" applyFont="1" applyFill="1" applyBorder="1"/>
    <xf numFmtId="0" fontId="8" fillId="0" borderId="10" xfId="0" applyFont="1" applyBorder="1"/>
    <xf numFmtId="0" fontId="8" fillId="0" borderId="6" xfId="0" applyFont="1" applyBorder="1"/>
    <xf numFmtId="165" fontId="0" fillId="0" borderId="12" xfId="2" applyNumberFormat="1" applyFont="1" applyBorder="1"/>
    <xf numFmtId="0" fontId="13" fillId="0" borderId="0" xfId="0" applyFont="1"/>
    <xf numFmtId="0" fontId="14" fillId="0" borderId="0" xfId="0" applyFont="1"/>
    <xf numFmtId="0" fontId="4" fillId="0" borderId="0" xfId="0" applyFont="1" applyAlignment="1">
      <alignment wrapText="1"/>
    </xf>
    <xf numFmtId="0" fontId="13" fillId="0" borderId="0" xfId="0" quotePrefix="1" applyFont="1" applyAlignment="1">
      <alignment horizontal="center"/>
    </xf>
    <xf numFmtId="17" fontId="15" fillId="0" borderId="0" xfId="0" quotePrefix="1" applyNumberFormat="1" applyFont="1"/>
    <xf numFmtId="0" fontId="3" fillId="0" borderId="1" xfId="0" applyFont="1" applyBorder="1" applyAlignment="1">
      <alignment horizontal="center" vertical="center"/>
    </xf>
    <xf numFmtId="171" fontId="0" fillId="0" borderId="2" xfId="1" applyNumberFormat="1" applyFont="1" applyBorder="1"/>
    <xf numFmtId="0" fontId="16" fillId="6" borderId="17" xfId="6" applyAlignment="1">
      <alignment horizontal="center"/>
    </xf>
    <xf numFmtId="0" fontId="0" fillId="0" borderId="0" xfId="0" applyFill="1" applyAlignment="1">
      <alignment horizontal="right"/>
    </xf>
    <xf numFmtId="164" fontId="2" fillId="0" borderId="0" xfId="0" applyNumberFormat="1" applyFont="1"/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0" fillId="0" borderId="8" xfId="0" applyFill="1" applyBorder="1"/>
    <xf numFmtId="164" fontId="8" fillId="0" borderId="0" xfId="1" applyNumberFormat="1" applyFont="1" applyFill="1"/>
    <xf numFmtId="0" fontId="0" fillId="0" borderId="12" xfId="0" applyFill="1" applyBorder="1"/>
    <xf numFmtId="0" fontId="12" fillId="0" borderId="10" xfId="0" applyFont="1" applyFill="1" applyBorder="1" applyAlignment="1">
      <alignment horizontal="left"/>
    </xf>
    <xf numFmtId="164" fontId="8" fillId="0" borderId="10" xfId="1" applyNumberFormat="1" applyFont="1" applyFill="1" applyBorder="1"/>
    <xf numFmtId="165" fontId="8" fillId="0" borderId="8" xfId="2" applyNumberFormat="1" applyFont="1" applyFill="1" applyBorder="1"/>
    <xf numFmtId="165" fontId="8" fillId="0" borderId="0" xfId="2" applyNumberFormat="1" applyFont="1" applyFill="1" applyBorder="1"/>
    <xf numFmtId="165" fontId="8" fillId="0" borderId="12" xfId="2" applyNumberFormat="1" applyFont="1" applyFill="1" applyBorder="1"/>
    <xf numFmtId="165" fontId="8" fillId="0" borderId="10" xfId="2" applyNumberFormat="1" applyFont="1" applyFill="1" applyBorder="1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10" xfId="0" applyFont="1" applyFill="1" applyBorder="1"/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/>
    <xf numFmtId="0" fontId="8" fillId="0" borderId="12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6" xfId="0" applyFont="1" applyFill="1" applyBorder="1"/>
    <xf numFmtId="0" fontId="0" fillId="3" borderId="1" xfId="0" applyFill="1" applyBorder="1" applyAlignment="1">
      <alignment horizontal="center"/>
    </xf>
    <xf numFmtId="0" fontId="18" fillId="0" borderId="0" xfId="0" applyFont="1"/>
    <xf numFmtId="9" fontId="0" fillId="0" borderId="9" xfId="3" applyFont="1" applyFill="1" applyBorder="1"/>
    <xf numFmtId="0" fontId="9" fillId="0" borderId="0" xfId="7" applyFont="1"/>
    <xf numFmtId="0" fontId="19" fillId="0" borderId="0" xfId="7"/>
    <xf numFmtId="17" fontId="15" fillId="0" borderId="0" xfId="7" quotePrefix="1" applyNumberFormat="1" applyFont="1"/>
    <xf numFmtId="0" fontId="20" fillId="0" borderId="0" xfId="7" applyFont="1" applyAlignment="1">
      <alignment horizontal="center"/>
    </xf>
    <xf numFmtId="0" fontId="10" fillId="0" borderId="0" xfId="7" applyFont="1"/>
    <xf numFmtId="0" fontId="18" fillId="0" borderId="0" xfId="7" applyFont="1"/>
    <xf numFmtId="0" fontId="12" fillId="0" borderId="0" xfId="7" applyFont="1"/>
    <xf numFmtId="0" fontId="21" fillId="0" borderId="0" xfId="7" applyFont="1"/>
    <xf numFmtId="0" fontId="22" fillId="0" borderId="1" xfId="7" applyFont="1" applyBorder="1"/>
    <xf numFmtId="3" fontId="22" fillId="0" borderId="1" xfId="7" applyNumberFormat="1" applyFont="1" applyBorder="1"/>
    <xf numFmtId="0" fontId="22" fillId="0" borderId="1" xfId="7" applyFont="1" applyBorder="1" applyAlignment="1">
      <alignment horizontal="right" indent="1"/>
    </xf>
    <xf numFmtId="9" fontId="22" fillId="0" borderId="1" xfId="8" applyFont="1" applyBorder="1"/>
    <xf numFmtId="0" fontId="22" fillId="0" borderId="1" xfId="7" applyFont="1" applyFill="1" applyBorder="1" applyAlignment="1">
      <alignment horizontal="left"/>
    </xf>
    <xf numFmtId="0" fontId="22" fillId="0" borderId="2" xfId="7" applyFont="1" applyFill="1" applyBorder="1" applyAlignment="1">
      <alignment horizontal="right"/>
    </xf>
    <xf numFmtId="9" fontId="22" fillId="0" borderId="0" xfId="8" applyFont="1"/>
    <xf numFmtId="0" fontId="23" fillId="0" borderId="0" xfId="7" applyFont="1"/>
    <xf numFmtId="0" fontId="22" fillId="0" borderId="0" xfId="7" applyFont="1"/>
    <xf numFmtId="0" fontId="12" fillId="0" borderId="14" xfId="7" applyFont="1" applyBorder="1"/>
    <xf numFmtId="175" fontId="22" fillId="0" borderId="1" xfId="9" applyNumberFormat="1" applyFont="1" applyBorder="1"/>
    <xf numFmtId="175" fontId="22" fillId="0" borderId="19" xfId="9" applyNumberFormat="1" applyFont="1" applyBorder="1"/>
    <xf numFmtId="175" fontId="22" fillId="0" borderId="21" xfId="9" applyNumberFormat="1" applyFont="1" applyBorder="1"/>
    <xf numFmtId="165" fontId="22" fillId="0" borderId="4" xfId="10" applyNumberFormat="1" applyFont="1" applyBorder="1"/>
    <xf numFmtId="165" fontId="22" fillId="0" borderId="4" xfId="10" applyNumberFormat="1" applyFont="1" applyFill="1" applyBorder="1"/>
    <xf numFmtId="165" fontId="22" fillId="0" borderId="1" xfId="10" applyNumberFormat="1" applyFont="1" applyBorder="1"/>
    <xf numFmtId="165" fontId="22" fillId="0" borderId="1" xfId="10" applyNumberFormat="1" applyFont="1" applyFill="1" applyBorder="1"/>
    <xf numFmtId="165" fontId="22" fillId="0" borderId="19" xfId="10" applyNumberFormat="1" applyFont="1" applyBorder="1"/>
    <xf numFmtId="165" fontId="22" fillId="0" borderId="19" xfId="10" applyNumberFormat="1" applyFont="1" applyFill="1" applyBorder="1"/>
    <xf numFmtId="0" fontId="12" fillId="0" borderId="0" xfId="7" applyFont="1" applyBorder="1"/>
    <xf numFmtId="0" fontId="22" fillId="0" borderId="0" xfId="7" applyFont="1" applyBorder="1"/>
    <xf numFmtId="0" fontId="19" fillId="0" borderId="1" xfId="7" applyBorder="1"/>
    <xf numFmtId="0" fontId="12" fillId="0" borderId="1" xfId="7" applyFont="1" applyBorder="1"/>
    <xf numFmtId="0" fontId="12" fillId="0" borderId="11" xfId="7" applyFont="1" applyBorder="1"/>
    <xf numFmtId="0" fontId="19" fillId="0" borderId="9" xfId="7" applyBorder="1"/>
    <xf numFmtId="0" fontId="19" fillId="0" borderId="5" xfId="7" applyBorder="1"/>
    <xf numFmtId="175" fontId="12" fillId="0" borderId="3" xfId="7" applyNumberFormat="1" applyFont="1" applyBorder="1"/>
    <xf numFmtId="0" fontId="12" fillId="0" borderId="8" xfId="7" applyFont="1" applyFill="1" applyBorder="1"/>
    <xf numFmtId="0" fontId="19" fillId="0" borderId="0" xfId="7" applyFill="1" applyBorder="1"/>
    <xf numFmtId="0" fontId="19" fillId="0" borderId="7" xfId="7" applyFill="1" applyBorder="1"/>
    <xf numFmtId="175" fontId="12" fillId="0" borderId="2" xfId="7" applyNumberFormat="1" applyFont="1" applyBorder="1"/>
    <xf numFmtId="0" fontId="12" fillId="0" borderId="8" xfId="7" applyFont="1" applyBorder="1"/>
    <xf numFmtId="0" fontId="19" fillId="0" borderId="0" xfId="7" applyBorder="1"/>
    <xf numFmtId="0" fontId="19" fillId="0" borderId="7" xfId="7" applyBorder="1"/>
    <xf numFmtId="0" fontId="19" fillId="0" borderId="15" xfId="7" applyBorder="1"/>
    <xf numFmtId="0" fontId="19" fillId="0" borderId="13" xfId="7" applyBorder="1"/>
    <xf numFmtId="175" fontId="12" fillId="0" borderId="13" xfId="7" applyNumberFormat="1" applyFont="1" applyBorder="1"/>
    <xf numFmtId="165" fontId="12" fillId="0" borderId="2" xfId="10" applyNumberFormat="1" applyFont="1" applyBorder="1"/>
    <xf numFmtId="165" fontId="12" fillId="0" borderId="1" xfId="10" applyNumberFormat="1" applyFont="1" applyBorder="1"/>
    <xf numFmtId="17" fontId="10" fillId="0" borderId="0" xfId="0" applyNumberFormat="1" applyFont="1"/>
    <xf numFmtId="0" fontId="0" fillId="7" borderId="3" xfId="0" applyFill="1" applyBorder="1"/>
    <xf numFmtId="0" fontId="0" fillId="7" borderId="13" xfId="0" applyFill="1" applyBorder="1"/>
    <xf numFmtId="0" fontId="12" fillId="0" borderId="1" xfId="0" applyFont="1" applyBorder="1"/>
    <xf numFmtId="0" fontId="18" fillId="8" borderId="1" xfId="0" applyFont="1" applyFill="1" applyBorder="1" applyAlignment="1">
      <alignment horizontal="center"/>
    </xf>
    <xf numFmtId="17" fontId="18" fillId="8" borderId="1" xfId="0" applyNumberFormat="1" applyFont="1" applyFill="1" applyBorder="1" applyAlignment="1">
      <alignment horizontal="center"/>
    </xf>
    <xf numFmtId="0" fontId="18" fillId="8" borderId="14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5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3" xfId="5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17" fontId="0" fillId="0" borderId="2" xfId="0" applyNumberForma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18" fillId="0" borderId="0" xfId="0" applyFont="1" applyBorder="1"/>
    <xf numFmtId="0" fontId="24" fillId="0" borderId="0" xfId="0" applyFont="1" applyFill="1" applyBorder="1"/>
    <xf numFmtId="0" fontId="24" fillId="0" borderId="0" xfId="5" applyFont="1" applyFill="1" applyBorder="1"/>
    <xf numFmtId="0" fontId="0" fillId="0" borderId="0" xfId="5" applyFont="1" applyFill="1" applyBorder="1"/>
    <xf numFmtId="0" fontId="17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0" xfId="1" applyNumberFormat="1" applyFont="1" applyFill="1"/>
    <xf numFmtId="164" fontId="8" fillId="0" borderId="12" xfId="1" applyNumberFormat="1" applyFont="1" applyFill="1" applyBorder="1"/>
    <xf numFmtId="169" fontId="1" fillId="0" borderId="10" xfId="2" applyNumberFormat="1" applyFont="1" applyFill="1" applyBorder="1"/>
    <xf numFmtId="0" fontId="12" fillId="0" borderId="14" xfId="0" applyFont="1" applyBorder="1"/>
    <xf numFmtId="0" fontId="22" fillId="0" borderId="13" xfId="0" applyFont="1" applyBorder="1"/>
    <xf numFmtId="0" fontId="22" fillId="0" borderId="1" xfId="0" applyFont="1" applyBorder="1"/>
    <xf numFmtId="0" fontId="12" fillId="0" borderId="18" xfId="0" applyFont="1" applyBorder="1"/>
    <xf numFmtId="0" fontId="22" fillId="0" borderId="24" xfId="0" applyFont="1" applyBorder="1"/>
    <xf numFmtId="0" fontId="12" fillId="0" borderId="20" xfId="0" applyFont="1" applyBorder="1"/>
    <xf numFmtId="0" fontId="22" fillId="0" borderId="21" xfId="0" applyFont="1" applyBorder="1"/>
    <xf numFmtId="0" fontId="12" fillId="0" borderId="12" xfId="0" applyFont="1" applyBorder="1"/>
    <xf numFmtId="0" fontId="22" fillId="0" borderId="4" xfId="0" applyFont="1" applyBorder="1"/>
    <xf numFmtId="0" fontId="12" fillId="0" borderId="19" xfId="0" applyFont="1" applyBorder="1"/>
    <xf numFmtId="0" fontId="22" fillId="0" borderId="19" xfId="0" applyFont="1" applyBorder="1"/>
    <xf numFmtId="165" fontId="22" fillId="0" borderId="19" xfId="0" applyNumberFormat="1" applyFont="1" applyBorder="1"/>
    <xf numFmtId="0" fontId="22" fillId="0" borderId="22" xfId="0" applyFont="1" applyBorder="1"/>
    <xf numFmtId="165" fontId="22" fillId="0" borderId="21" xfId="0" applyNumberFormat="1" applyFont="1" applyBorder="1"/>
    <xf numFmtId="0" fontId="26" fillId="0" borderId="7" xfId="0" applyFont="1" applyBorder="1"/>
    <xf numFmtId="0" fontId="26" fillId="0" borderId="7" xfId="0" applyFont="1" applyFill="1" applyBorder="1"/>
    <xf numFmtId="169" fontId="5" fillId="9" borderId="0" xfId="2" applyNumberFormat="1" applyFont="1" applyFill="1" applyBorder="1"/>
    <xf numFmtId="165" fontId="1" fillId="0" borderId="0" xfId="2" applyNumberFormat="1" applyFont="1" applyFill="1" applyBorder="1"/>
    <xf numFmtId="164" fontId="1" fillId="0" borderId="0" xfId="1" applyNumberFormat="1" applyFont="1" applyBorder="1"/>
    <xf numFmtId="164" fontId="1" fillId="0" borderId="0" xfId="1" applyNumberFormat="1" applyFont="1"/>
    <xf numFmtId="165" fontId="5" fillId="0" borderId="0" xfId="2" applyNumberFormat="1" applyFont="1" applyFill="1" applyBorder="1"/>
    <xf numFmtId="0" fontId="0" fillId="0" borderId="14" xfId="0" applyBorder="1"/>
    <xf numFmtId="165" fontId="27" fillId="0" borderId="0" xfId="2" applyNumberFormat="1" applyFont="1" applyFill="1" applyBorder="1"/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/>
    <xf numFmtId="0" fontId="0" fillId="0" borderId="13" xfId="0" applyBorder="1"/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8" borderId="14" xfId="0" applyFont="1" applyFill="1" applyBorder="1"/>
    <xf numFmtId="0" fontId="18" fillId="0" borderId="13" xfId="0" applyFont="1" applyBorder="1"/>
    <xf numFmtId="0" fontId="3" fillId="0" borderId="15" xfId="0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44" fontId="8" fillId="0" borderId="2" xfId="2" applyFont="1" applyFill="1" applyBorder="1"/>
  </cellXfs>
  <cellStyles count="11">
    <cellStyle name="Check Cell" xfId="6" builtinId="23"/>
    <cellStyle name="Comma" xfId="1" builtinId="3"/>
    <cellStyle name="Comma 2" xfId="9"/>
    <cellStyle name="Currency" xfId="2" builtinId="4"/>
    <cellStyle name="Currency 2" xfId="10"/>
    <cellStyle name="Normal" xfId="0" builtinId="0"/>
    <cellStyle name="Normal 2" xfId="7"/>
    <cellStyle name="Normal 3" xfId="4"/>
    <cellStyle name="Note" xfId="5" builtinId="10"/>
    <cellStyle name="Percent" xfId="3" builtinId="5"/>
    <cellStyle name="Percent 2" xfId="8"/>
  </cellStyles>
  <dxfs count="0"/>
  <tableStyles count="0" defaultTableStyle="TableStyleMedium2" defaultPivotStyle="PivotStyleLight16"/>
  <colors>
    <mruColors>
      <color rgb="FFFFFFCC"/>
      <color rgb="FFCCFFFF"/>
      <color rgb="FF00CC00"/>
      <color rgb="FFCCFFCC"/>
      <color rgb="FF66FFFF"/>
      <color rgb="FF00FF00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Shipment forecast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933755182649809"/>
          <c:y val="0.13784764207980654"/>
          <c:w val="0.59049041947540337"/>
          <c:h val="0.75847242190252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'3D sensors forecast'!$B$25</c:f>
              <c:strCache>
                <c:ptCount val="1"/>
                <c:pt idx="0">
                  <c:v>Proximity sensor (3D)</c:v>
                </c:pt>
              </c:strCache>
            </c:strRef>
          </c:tx>
          <c:invertIfNegative val="0"/>
          <c:cat>
            <c:numRef>
              <c:f>'3D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forecast'!$F$25:$N$25</c:f>
              <c:numCache>
                <c:formatCode>_(* #,##0_);_(* \(#,##0\);_(* "-"??_);_(@_)</c:formatCode>
                <c:ptCount val="9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32-40A8-AD8E-14D7D578D973}"/>
            </c:ext>
          </c:extLst>
        </c:ser>
        <c:ser>
          <c:idx val="1"/>
          <c:order val="1"/>
          <c:tx>
            <c:strRef>
              <c:f>'3D sensors forecast'!$B$26</c:f>
              <c:strCache>
                <c:ptCount val="1"/>
                <c:pt idx="0">
                  <c:v>Flood illuminator</c:v>
                </c:pt>
              </c:strCache>
            </c:strRef>
          </c:tx>
          <c:invertIfNegative val="0"/>
          <c:cat>
            <c:numRef>
              <c:f>'3D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forecast'!$F$26:$N$26</c:f>
              <c:numCache>
                <c:formatCode>_(* #,##0_);_(* \(#,##0\);_(* "-"??_);_(@_)</c:formatCode>
                <c:ptCount val="9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32-40A8-AD8E-14D7D578D973}"/>
            </c:ext>
          </c:extLst>
        </c:ser>
        <c:ser>
          <c:idx val="2"/>
          <c:order val="2"/>
          <c:tx>
            <c:strRef>
              <c:f>'3D sensors forecast'!$B$27</c:f>
              <c:strCache>
                <c:ptCount val="1"/>
                <c:pt idx="0">
                  <c:v>Dot projector array</c:v>
                </c:pt>
              </c:strCache>
            </c:strRef>
          </c:tx>
          <c:invertIfNegative val="0"/>
          <c:cat>
            <c:numRef>
              <c:f>'3D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forecast'!$F$27:$N$27</c:f>
              <c:numCache>
                <c:formatCode>_(* #,##0_);_(* \(#,##0\);_(* "-"??_);_(@_)</c:formatCode>
                <c:ptCount val="9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32-40A8-AD8E-14D7D578D973}"/>
            </c:ext>
          </c:extLst>
        </c:ser>
        <c:ser>
          <c:idx val="3"/>
          <c:order val="3"/>
          <c:tx>
            <c:strRef>
              <c:f>'3D sensors forecast'!$B$28</c:f>
              <c:strCache>
                <c:ptCount val="1"/>
                <c:pt idx="0">
                  <c:v>Flash illuminator LP</c:v>
                </c:pt>
              </c:strCache>
            </c:strRef>
          </c:tx>
          <c:invertIfNegative val="0"/>
          <c:cat>
            <c:numRef>
              <c:f>'3D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forecast'!$F$28:$N$28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E32-40A8-AD8E-14D7D578D973}"/>
            </c:ext>
          </c:extLst>
        </c:ser>
        <c:ser>
          <c:idx val="4"/>
          <c:order val="4"/>
          <c:tx>
            <c:strRef>
              <c:f>'3D sensors forecast'!$B$29</c:f>
              <c:strCache>
                <c:ptCount val="1"/>
                <c:pt idx="0">
                  <c:v>Flash illuminator HP</c:v>
                </c:pt>
              </c:strCache>
            </c:strRef>
          </c:tx>
          <c:invertIfNegative val="0"/>
          <c:cat>
            <c:numRef>
              <c:f>'3D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forecast'!$F$29:$N$29</c:f>
              <c:numCache>
                <c:formatCode>#,##0.0</c:formatCode>
                <c:ptCount val="9"/>
                <c:pt idx="0" formatCode="_(* #,##0_);_(* \(#,##0\);_(* &quot;-&quot;??_);_(@_)">
                  <c:v>0</c:v>
                </c:pt>
                <c:pt idx="1">
                  <c:v>9.2851580241000056E-2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E32-40A8-AD8E-14D7D578D973}"/>
            </c:ext>
          </c:extLst>
        </c:ser>
        <c:ser>
          <c:idx val="5"/>
          <c:order val="5"/>
          <c:tx>
            <c:strRef>
              <c:f>'3D sensors forecast'!$B$30</c:f>
              <c:strCache>
                <c:ptCount val="1"/>
                <c:pt idx="0">
                  <c:v>Next generation arrays</c:v>
                </c:pt>
              </c:strCache>
            </c:strRef>
          </c:tx>
          <c:invertIfNegative val="0"/>
          <c:cat>
            <c:numRef>
              <c:f>'3D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forecast'!$F$30:$N$30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E32-40A8-AD8E-14D7D578D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993024"/>
        <c:axId val="329003008"/>
      </c:barChart>
      <c:catAx>
        <c:axId val="32899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9003008"/>
        <c:crosses val="autoZero"/>
        <c:auto val="1"/>
        <c:lblAlgn val="ctr"/>
        <c:lblOffset val="100"/>
        <c:noMultiLvlLbl val="0"/>
      </c:catAx>
      <c:valAx>
        <c:axId val="329003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1.3755941117615973E-2"/>
              <c:y val="0.1378478078744513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2899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306854208650739"/>
          <c:y val="0.2322473519466749"/>
          <c:w val="0.26394047599321274"/>
          <c:h val="0.6132363718450291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Communications VCSELs revenues</a:t>
            </a:r>
          </a:p>
        </c:rich>
      </c:tx>
      <c:layout>
        <c:manualLayout>
          <c:xMode val="edge"/>
          <c:yMode val="edge"/>
          <c:x val="0.28102444731853898"/>
          <c:y val="2.99251752802343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64537854572231"/>
          <c:y val="0.12201813497039486"/>
          <c:w val="0.79879901851475454"/>
          <c:h val="0.76200217487691213"/>
        </c:manualLayout>
      </c:layout>
      <c:barChart>
        <c:barDir val="col"/>
        <c:grouping val="stacked"/>
        <c:varyColors val="0"/>
        <c:ser>
          <c:idx val="0"/>
          <c:order val="0"/>
          <c:tx>
            <c:v>Communications</c:v>
          </c:tx>
          <c:invertIfNegative val="0"/>
          <c:cat>
            <c:numRef>
              <c:f>'Comm VCSELs forecast'!$F$125:$N$125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'Comm VCSELs forecast'!$F$168:$N$168</c:f>
              <c:numCache>
                <c:formatCode>_("$"* #,##0_);_("$"* \(#,##0\);_("$"* "-"??_);_(@_)</c:formatCode>
                <c:ptCount val="9"/>
                <c:pt idx="0">
                  <c:v>321.57664515262326</c:v>
                </c:pt>
                <c:pt idx="1">
                  <c:v>358.5671386680005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7-4F4D-8390-D2BFBF7BE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518912"/>
        <c:axId val="330520448"/>
      </c:barChart>
      <c:catAx>
        <c:axId val="33051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520448"/>
        <c:crosses val="autoZero"/>
        <c:auto val="1"/>
        <c:lblAlgn val="ctr"/>
        <c:lblOffset val="100"/>
        <c:noMultiLvlLbl val="0"/>
      </c:catAx>
      <c:valAx>
        <c:axId val="330520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Annual sales (Mn)</a:t>
                </a:r>
              </a:p>
            </c:rich>
          </c:tx>
          <c:layout>
            <c:manualLayout>
              <c:xMode val="edge"/>
              <c:yMode val="edge"/>
              <c:x val="1.3542383634623439E-2"/>
              <c:y val="0.31748550787438945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3051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Shipment forecast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933755182649809"/>
          <c:y val="0.13784764207980654"/>
          <c:w val="0.82479547420210131"/>
          <c:h val="0.758472421902522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'Proximity sensors forecast'!$B$26</c:f>
              <c:strCache>
                <c:ptCount val="1"/>
                <c:pt idx="0">
                  <c:v>for other applications</c:v>
                </c:pt>
              </c:strCache>
            </c:strRef>
          </c:tx>
          <c:invertIfNegative val="0"/>
          <c:cat>
            <c:numRef>
              <c:f>'Proximity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'Proximity sensors forecast'!$F$26:$N$26</c:f>
              <c:numCache>
                <c:formatCode>_(* #,##0_);_(* \(#,##0\);_(* "-"??_);_(@_)</c:formatCode>
                <c:ptCount val="9"/>
                <c:pt idx="0">
                  <c:v>265.72012888349508</c:v>
                </c:pt>
                <c:pt idx="1">
                  <c:v>267.10508900000002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E-4F03-9391-48A42F2B4790}"/>
            </c:ext>
          </c:extLst>
        </c:ser>
        <c:ser>
          <c:idx val="0"/>
          <c:order val="1"/>
          <c:tx>
            <c:strRef>
              <c:f>'Proximity sensors forecast'!$B$25</c:f>
              <c:strCache>
                <c:ptCount val="1"/>
                <c:pt idx="0">
                  <c:v>for 3D sensing</c:v>
                </c:pt>
              </c:strCache>
            </c:strRef>
          </c:tx>
          <c:invertIfNegative val="0"/>
          <c:cat>
            <c:numRef>
              <c:f>'Proximity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'Proximity sensors forecast'!$F$25:$N$25</c:f>
              <c:numCache>
                <c:formatCode>_(* #,##0_);_(* \(#,##0\);_(* "-"??_);_(@_)</c:formatCode>
                <c:ptCount val="9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1E-4F03-9391-48A42F2B4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653696"/>
        <c:axId val="330655232"/>
      </c:barChart>
      <c:catAx>
        <c:axId val="3306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655232"/>
        <c:crosses val="autoZero"/>
        <c:auto val="1"/>
        <c:lblAlgn val="ctr"/>
        <c:lblOffset val="100"/>
        <c:noMultiLvlLbl val="0"/>
      </c:catAx>
      <c:valAx>
        <c:axId val="330655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1.3755941117615973E-2"/>
              <c:y val="0.1378478078744513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30653696"/>
        <c:crosses val="autoZero"/>
        <c:crossBetween val="between"/>
      </c:valAx>
    </c:plotArea>
    <c:legend>
      <c:legendPos val="t"/>
      <c:layout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Shipment forecast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28617490867448"/>
          <c:y val="0.13784764207980654"/>
          <c:w val="0.84276728354230801"/>
          <c:h val="0.75847242190252218"/>
        </c:manualLayout>
      </c:layout>
      <c:lineChart>
        <c:grouping val="standard"/>
        <c:varyColors val="0"/>
        <c:ser>
          <c:idx val="1"/>
          <c:order val="0"/>
          <c:tx>
            <c:strRef>
              <c:f>'Proximity sensors forecast'!$B$26</c:f>
              <c:strCache>
                <c:ptCount val="1"/>
                <c:pt idx="0">
                  <c:v>for other applications</c:v>
                </c:pt>
              </c:strCache>
            </c:strRef>
          </c:tx>
          <c:cat>
            <c:numRef>
              <c:f>'Proximity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'Proximity sensors forecast'!$F$26:$N$26</c:f>
              <c:numCache>
                <c:formatCode>_(* #,##0_);_(* \(#,##0\);_(* "-"??_);_(@_)</c:formatCode>
                <c:ptCount val="9"/>
                <c:pt idx="0">
                  <c:v>265.72012888349508</c:v>
                </c:pt>
                <c:pt idx="1">
                  <c:v>267.10508900000002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A8-4A7B-A446-DA87D8B8F7F1}"/>
            </c:ext>
          </c:extLst>
        </c:ser>
        <c:ser>
          <c:idx val="0"/>
          <c:order val="1"/>
          <c:tx>
            <c:strRef>
              <c:f>'Proximity sensors forecast'!$B$25</c:f>
              <c:strCache>
                <c:ptCount val="1"/>
                <c:pt idx="0">
                  <c:v>for 3D sensing</c:v>
                </c:pt>
              </c:strCache>
            </c:strRef>
          </c:tx>
          <c:cat>
            <c:numRef>
              <c:f>'Proximity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'Proximity sensors forecast'!$F$25:$N$25</c:f>
              <c:numCache>
                <c:formatCode>_(* #,##0_);_(* \(#,##0\);_(* "-"??_);_(@_)</c:formatCode>
                <c:ptCount val="9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A8-4A7B-A446-DA87D8B8F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89920"/>
        <c:axId val="330892416"/>
      </c:lineChart>
      <c:catAx>
        <c:axId val="3306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892416"/>
        <c:crosses val="autoZero"/>
        <c:auto val="1"/>
        <c:lblAlgn val="ctr"/>
        <c:lblOffset val="100"/>
        <c:noMultiLvlLbl val="0"/>
      </c:catAx>
      <c:valAx>
        <c:axId val="330892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8.7066800585208232E-3"/>
              <c:y val="0.13305215585449387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30689920"/>
        <c:crosses val="autoZero"/>
        <c:crossBetween val="between"/>
      </c:valAx>
    </c:plotArea>
    <c:legend>
      <c:legendPos val="t"/>
      <c:layout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Proximity sensor VCSEL array ASPs</a:t>
            </a:r>
          </a:p>
        </c:rich>
      </c:tx>
      <c:layout>
        <c:manualLayout>
          <c:xMode val="edge"/>
          <c:yMode val="edge"/>
          <c:x val="0.33935406345504365"/>
          <c:y val="1.69134160101659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81322396132191"/>
          <c:y val="0.12460890749796685"/>
          <c:w val="0.78616227606110678"/>
          <c:h val="0.73415564860094529"/>
        </c:manualLayout>
      </c:layout>
      <c:lineChart>
        <c:grouping val="standard"/>
        <c:varyColors val="0"/>
        <c:ser>
          <c:idx val="0"/>
          <c:order val="0"/>
          <c:tx>
            <c:strRef>
              <c:f>'Proximity sensors forecast'!$B$48</c:f>
              <c:strCache>
                <c:ptCount val="1"/>
                <c:pt idx="0">
                  <c:v>for 3D sensing</c:v>
                </c:pt>
              </c:strCache>
            </c:strRef>
          </c:tx>
          <c:cat>
            <c:numRef>
              <c:f>'Proximity sensors forecast'!$F$47:$N$47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'Proximity sensors forecast'!$F$48:$N$48</c:f>
              <c:numCache>
                <c:formatCode>_("$"* #,##0.00_);_("$"* \(#,##0.00\);_("$"* "-"??_);_(@_)</c:formatCode>
                <c:ptCount val="9"/>
                <c:pt idx="0">
                  <c:v>0.5</c:v>
                </c:pt>
                <c:pt idx="1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FF-4B60-9A93-02904D3D6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934144"/>
        <c:axId val="330935680"/>
      </c:lineChart>
      <c:catAx>
        <c:axId val="3309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935680"/>
        <c:crosses val="autoZero"/>
        <c:auto val="1"/>
        <c:lblAlgn val="ctr"/>
        <c:lblOffset val="100"/>
        <c:noMultiLvlLbl val="0"/>
      </c:catAx>
      <c:valAx>
        <c:axId val="330935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price per VCSEL array (USD)</a:t>
                </a:r>
              </a:p>
            </c:rich>
          </c:tx>
          <c:layout>
            <c:manualLayout>
              <c:xMode val="edge"/>
              <c:yMode val="edge"/>
              <c:x val="2.9215007184687919E-2"/>
              <c:y val="0.13069480943617345"/>
            </c:manualLayout>
          </c:layout>
          <c:overlay val="0"/>
        </c:title>
        <c:numFmt formatCode="_(&quot;$&quot;* #,##0.00_);_(&quot;$&quot;* \(#,##0.00\);_(&quot;$&quot;* &quot;-&quot;??_);_(@_)" sourceLinked="0"/>
        <c:majorTickMark val="out"/>
        <c:minorTickMark val="none"/>
        <c:tickLblPos val="nextTo"/>
        <c:crossAx val="33093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Revenue forecast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66521975484885"/>
          <c:y val="0.13784764207980654"/>
          <c:w val="0.77974734519463118"/>
          <c:h val="0.758472421902522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'Proximity sensors forecast'!$B$71</c:f>
              <c:strCache>
                <c:ptCount val="1"/>
                <c:pt idx="0">
                  <c:v>for other applications</c:v>
                </c:pt>
              </c:strCache>
            </c:strRef>
          </c:tx>
          <c:invertIfNegative val="0"/>
          <c:cat>
            <c:numRef>
              <c:f>'Proximity sensors forecast'!$F$69:$N$69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'Proximity sensors forecast'!$F$71:$N$71</c:f>
              <c:numCache>
                <c:formatCode>_("$"* #,##0_);_("$"* \(#,##0\);_("$"* "-"??_);_(@_)</c:formatCode>
                <c:ptCount val="9"/>
                <c:pt idx="0">
                  <c:v>132.86006444174754</c:v>
                </c:pt>
                <c:pt idx="1">
                  <c:v>106.84203560000002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97-4ED2-B7CB-0DE90969A554}"/>
            </c:ext>
          </c:extLst>
        </c:ser>
        <c:ser>
          <c:idx val="0"/>
          <c:order val="1"/>
          <c:tx>
            <c:strRef>
              <c:f>'Proximity sensors forecast'!$B$70</c:f>
              <c:strCache>
                <c:ptCount val="1"/>
                <c:pt idx="0">
                  <c:v>for 3D sensing</c:v>
                </c:pt>
              </c:strCache>
            </c:strRef>
          </c:tx>
          <c:invertIfNegative val="0"/>
          <c:cat>
            <c:numRef>
              <c:f>'Proximity sensors forecast'!$F$69:$N$69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'Proximity sensors forecast'!$F$70:$N$70</c:f>
              <c:numCache>
                <c:formatCode>_("$"* #,##0_);_("$"* \(#,##0\);_("$"* "-"??_);_(@_)</c:formatCode>
                <c:ptCount val="9"/>
                <c:pt idx="0">
                  <c:v>18.375</c:v>
                </c:pt>
                <c:pt idx="1">
                  <c:v>49.093938978000011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97-4ED2-B7CB-0DE90969A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953856"/>
        <c:axId val="330955392"/>
      </c:barChart>
      <c:catAx>
        <c:axId val="33095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955392"/>
        <c:crosses val="autoZero"/>
        <c:auto val="1"/>
        <c:lblAlgn val="ctr"/>
        <c:lblOffset val="100"/>
        <c:noMultiLvlLbl val="0"/>
      </c:catAx>
      <c:valAx>
        <c:axId val="330955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</a:t>
                </a:r>
                <a:r>
                  <a:rPr lang="en-US" baseline="0"/>
                  <a:t> VCSEL array sales</a:t>
                </a:r>
                <a:r>
                  <a:rPr lang="en-US"/>
                  <a:t> (USD,</a:t>
                </a:r>
                <a:r>
                  <a:rPr lang="en-US" baseline="0"/>
                  <a:t> mn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2.5538768684487703E-2"/>
              <c:y val="0.1378476983057718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30953856"/>
        <c:crosses val="autoZero"/>
        <c:crossBetween val="between"/>
      </c:valAx>
    </c:plotArea>
    <c:legend>
      <c:legendPos val="t"/>
      <c:layout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Revenue forecast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697225640354928"/>
          <c:y val="0.13784764207980654"/>
          <c:w val="0.79186824729578176"/>
          <c:h val="0.75847242190252218"/>
        </c:manualLayout>
      </c:layout>
      <c:lineChart>
        <c:grouping val="standard"/>
        <c:varyColors val="0"/>
        <c:ser>
          <c:idx val="1"/>
          <c:order val="0"/>
          <c:tx>
            <c:strRef>
              <c:f>'Proximity sensors forecast'!$B$71</c:f>
              <c:strCache>
                <c:ptCount val="1"/>
                <c:pt idx="0">
                  <c:v>for other applications</c:v>
                </c:pt>
              </c:strCache>
            </c:strRef>
          </c:tx>
          <c:cat>
            <c:numRef>
              <c:f>'Proximity sensors forecast'!$F$69:$N$69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'Proximity sensors forecast'!$F$71:$N$71</c:f>
              <c:numCache>
                <c:formatCode>_("$"* #,##0_);_("$"* \(#,##0\);_("$"* "-"??_);_(@_)</c:formatCode>
                <c:ptCount val="9"/>
                <c:pt idx="0">
                  <c:v>132.86006444174754</c:v>
                </c:pt>
                <c:pt idx="1">
                  <c:v>106.84203560000002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DA-4407-99AC-66FA220B0117}"/>
            </c:ext>
          </c:extLst>
        </c:ser>
        <c:ser>
          <c:idx val="0"/>
          <c:order val="1"/>
          <c:tx>
            <c:strRef>
              <c:f>'Proximity sensors forecast'!$B$70</c:f>
              <c:strCache>
                <c:ptCount val="1"/>
                <c:pt idx="0">
                  <c:v>for 3D sensing</c:v>
                </c:pt>
              </c:strCache>
            </c:strRef>
          </c:tx>
          <c:cat>
            <c:numRef>
              <c:f>'Proximity sensors forecast'!$F$69:$N$69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'Proximity sensors forecast'!$F$70:$N$70</c:f>
              <c:numCache>
                <c:formatCode>_("$"* #,##0_);_("$"* \(#,##0\);_("$"* "-"??_);_(@_)</c:formatCode>
                <c:ptCount val="9"/>
                <c:pt idx="0">
                  <c:v>18.375</c:v>
                </c:pt>
                <c:pt idx="1">
                  <c:v>49.093938978000011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DA-4407-99AC-66FA220B0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998528"/>
        <c:axId val="331000064"/>
      </c:lineChart>
      <c:catAx>
        <c:axId val="3309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000064"/>
        <c:crosses val="autoZero"/>
        <c:auto val="1"/>
        <c:lblAlgn val="ctr"/>
        <c:lblOffset val="100"/>
        <c:noMultiLvlLbl val="0"/>
      </c:catAx>
      <c:valAx>
        <c:axId val="331000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VCSEL array sales (USD, mn)</a:t>
                </a:r>
              </a:p>
            </c:rich>
          </c:tx>
          <c:layout>
            <c:manualLayout>
              <c:xMode val="edge"/>
              <c:yMode val="edge"/>
              <c:x val="2.1984712591799557E-2"/>
              <c:y val="0.1381477496691390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30998528"/>
        <c:crosses val="autoZero"/>
        <c:crossBetween val="between"/>
      </c:valAx>
    </c:plotArea>
    <c:legend>
      <c:legendPos val="t"/>
      <c:layout/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Communications VCSEL array revenues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7659951881014871"/>
          <c:y val="0.19067330125400989"/>
          <c:w val="0.79284492563429565"/>
          <c:h val="0.69334682123067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'Comm VCSELs forecast'!$E$170</c:f>
              <c:strCache>
                <c:ptCount val="1"/>
                <c:pt idx="0">
                  <c:v>Single emitter VCSELs</c:v>
                </c:pt>
              </c:strCache>
            </c:strRef>
          </c:tx>
          <c:invertIfNegative val="0"/>
          <c:cat>
            <c:numRef>
              <c:f>'Comm VCSELs forecast'!$F$125:$N$125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'Comm VCSELs forecast'!$F$170:$N$170</c:f>
              <c:numCache>
                <c:formatCode>_("$"* #,##0_);_("$"* \(#,##0\);_("$"* "-"??_);_(@_)</c:formatCode>
                <c:ptCount val="9"/>
                <c:pt idx="0">
                  <c:v>151.37163557628722</c:v>
                </c:pt>
                <c:pt idx="1">
                  <c:v>167.18524983269239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8D-4472-9BB3-C05AD777C5B3}"/>
            </c:ext>
          </c:extLst>
        </c:ser>
        <c:ser>
          <c:idx val="1"/>
          <c:order val="1"/>
          <c:tx>
            <c:strRef>
              <c:f>'Comm VCSELs forecast'!$E$171</c:f>
              <c:strCache>
                <c:ptCount val="1"/>
                <c:pt idx="0">
                  <c:v>Multi-emitter VCSELs (=arrays)</c:v>
                </c:pt>
              </c:strCache>
            </c:strRef>
          </c:tx>
          <c:invertIfNegative val="0"/>
          <c:cat>
            <c:numRef>
              <c:f>'Comm VCSELs forecast'!$F$125:$N$125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'Comm VCSELs forecast'!$F$171:$N$171</c:f>
              <c:numCache>
                <c:formatCode>_("$"* #,##0_);_("$"* \(#,##0\);_("$"* "-"??_);_(@_)</c:formatCode>
                <c:ptCount val="9"/>
                <c:pt idx="0">
                  <c:v>170.20500957633604</c:v>
                </c:pt>
                <c:pt idx="1">
                  <c:v>191.3818888353081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8D-4472-9BB3-C05AD777C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338880"/>
        <c:axId val="331340416"/>
      </c:barChart>
      <c:catAx>
        <c:axId val="3313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340416"/>
        <c:crosses val="autoZero"/>
        <c:auto val="1"/>
        <c:lblAlgn val="ctr"/>
        <c:lblOffset val="100"/>
        <c:noMultiLvlLbl val="0"/>
      </c:catAx>
      <c:valAx>
        <c:axId val="331340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>
            <c:manualLayout>
              <c:xMode val="edge"/>
              <c:yMode val="edge"/>
              <c:x val="2.443044619422572E-2"/>
              <c:y val="0.3845341207349081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313388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055533683289589"/>
          <c:y val="9.7222222222222224E-2"/>
          <c:w val="0.7693152842196094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Communications VCSEL array shipments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2746171685248445"/>
          <c:y val="0.17702993905422837"/>
          <c:w val="0.74535682522127988"/>
          <c:h val="0.681734596734730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'Comm VCSELs forecast'!$B$72</c:f>
              <c:strCache>
                <c:ptCount val="1"/>
                <c:pt idx="0">
                  <c:v>FibreChannel</c:v>
                </c:pt>
              </c:strCache>
            </c:strRef>
          </c:tx>
          <c:invertIfNegative val="0"/>
          <c:cat>
            <c:numRef>
              <c:f>'Comm VCSELs forecast'!$F$26:$N$26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'Comm VCSELs forecast'!$F$72:$N$72</c:f>
              <c:numCache>
                <c:formatCode>_(* #,##0_);_(* \(#,##0\);_(* "-"??_);_(@_)</c:formatCode>
                <c:ptCount val="9"/>
                <c:pt idx="0">
                  <c:v>7416677</c:v>
                </c:pt>
                <c:pt idx="1">
                  <c:v>7534010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37-477C-99FC-59C7B31D2A4A}"/>
            </c:ext>
          </c:extLst>
        </c:ser>
        <c:ser>
          <c:idx val="1"/>
          <c:order val="1"/>
          <c:tx>
            <c:strRef>
              <c:f>'Comm VCSELs forecast'!$B$73</c:f>
              <c:strCache>
                <c:ptCount val="1"/>
                <c:pt idx="0">
                  <c:v>AOCs &amp; EOMs</c:v>
                </c:pt>
              </c:strCache>
            </c:strRef>
          </c:tx>
          <c:invertIfNegative val="0"/>
          <c:cat>
            <c:numRef>
              <c:f>'Comm VCSELs forecast'!$F$26:$N$26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'Comm VCSELs forecast'!$F$73:$N$73</c:f>
              <c:numCache>
                <c:formatCode>_(* #,##0_);_(* \(#,##0\);_(* "-"??_);_(@_)</c:formatCode>
                <c:ptCount val="9"/>
                <c:pt idx="0">
                  <c:v>9196734</c:v>
                </c:pt>
                <c:pt idx="1">
                  <c:v>12934966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37-477C-99FC-59C7B31D2A4A}"/>
            </c:ext>
          </c:extLst>
        </c:ser>
        <c:ser>
          <c:idx val="2"/>
          <c:order val="2"/>
          <c:tx>
            <c:strRef>
              <c:f>'Comm VCSELs forecast'!$B$74</c:f>
              <c:strCache>
                <c:ptCount val="1"/>
                <c:pt idx="0">
                  <c:v>Ethernet</c:v>
                </c:pt>
              </c:strCache>
            </c:strRef>
          </c:tx>
          <c:invertIfNegative val="0"/>
          <c:cat>
            <c:numRef>
              <c:f>'Comm VCSELs forecast'!$F$26:$N$26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'Comm VCSELs forecast'!$F$74:$N$74</c:f>
              <c:numCache>
                <c:formatCode>_(* #,##0_);_(* \(#,##0\);_(* "-"??_);_(@_)</c:formatCode>
                <c:ptCount val="9"/>
                <c:pt idx="0">
                  <c:v>15322287</c:v>
                </c:pt>
                <c:pt idx="1">
                  <c:v>18458516.5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37-477C-99FC-59C7B31D2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380608"/>
        <c:axId val="331382144"/>
      </c:barChart>
      <c:catAx>
        <c:axId val="3313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382144"/>
        <c:crosses val="autoZero"/>
        <c:auto val="1"/>
        <c:lblAlgn val="ctr"/>
        <c:lblOffset val="100"/>
        <c:noMultiLvlLbl val="0"/>
      </c:catAx>
      <c:valAx>
        <c:axId val="331382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Arrays shipped annually</a:t>
                </a:r>
              </a:p>
            </c:rich>
          </c:tx>
          <c:layout>
            <c:manualLayout>
              <c:xMode val="edge"/>
              <c:yMode val="edge"/>
              <c:x val="2.7181457926235709E-2"/>
              <c:y val="0.18212452644915217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313806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609830309485319"/>
          <c:y val="0.10847457627118644"/>
          <c:w val="0.53135547529318328"/>
          <c:h val="8.173068196983851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Autonomous vehicle production</a:t>
            </a:r>
            <a:endParaRPr lang="en-US" sz="1400"/>
          </a:p>
        </c:rich>
      </c:tx>
      <c:layout>
        <c:manualLayout>
          <c:xMode val="edge"/>
          <c:yMode val="edge"/>
          <c:x val="0.24381402679275016"/>
          <c:y val="5.33333333333333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99880709685044"/>
          <c:y val="0.13454640807281837"/>
          <c:w val="0.81795069949181587"/>
          <c:h val="0.75336440944881888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'LiDAR forecast'!$D$33</c:f>
              <c:strCache>
                <c:ptCount val="1"/>
                <c:pt idx="0">
                  <c:v>Non-AV vehicles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numRef>
              <c:f>'LiDAR forecast'!$E$21:$M$21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forecast'!$E$33:$M$33</c:f>
              <c:numCache>
                <c:formatCode>#,##0</c:formatCode>
                <c:ptCount val="9"/>
                <c:pt idx="0">
                  <c:v>92713933.719999999</c:v>
                </c:pt>
                <c:pt idx="1">
                  <c:v>91192054.724999994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94-6C4D-8B54-9C7E25E80BC7}"/>
            </c:ext>
          </c:extLst>
        </c:ser>
        <c:ser>
          <c:idx val="2"/>
          <c:order val="1"/>
          <c:tx>
            <c:strRef>
              <c:f>'LiDAR forecast'!$D$26</c:f>
              <c:strCache>
                <c:ptCount val="1"/>
                <c:pt idx="0">
                  <c:v>Robotic Taxis L4/5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numRef>
              <c:f>'LiDAR forecast'!$E$21:$M$21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forecast'!$E$26:$M$26</c:f>
              <c:numCache>
                <c:formatCode>#,##0</c:formatCode>
                <c:ptCount val="9"/>
                <c:pt idx="0">
                  <c:v>3200</c:v>
                </c:pt>
                <c:pt idx="1">
                  <c:v>3900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94-6C4D-8B54-9C7E25E80BC7}"/>
            </c:ext>
          </c:extLst>
        </c:ser>
        <c:ser>
          <c:idx val="0"/>
          <c:order val="2"/>
          <c:tx>
            <c:strRef>
              <c:f>'LiDAR forecast'!$D$25</c:f>
              <c:strCache>
                <c:ptCount val="1"/>
                <c:pt idx="0">
                  <c:v>Light Vehicles L3</c:v>
                </c:pt>
              </c:strCache>
            </c:strRef>
          </c:tx>
          <c:invertIfNegative val="0"/>
          <c:cat>
            <c:numRef>
              <c:f>'LiDAR forecast'!$E$21:$M$21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forecast'!$E$25:$M$25</c:f>
              <c:numCache>
                <c:formatCode>#,##0</c:formatCode>
                <c:ptCount val="9"/>
                <c:pt idx="0">
                  <c:v>25000</c:v>
                </c:pt>
                <c:pt idx="1">
                  <c:v>35000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94-6C4D-8B54-9C7E25E80BC7}"/>
            </c:ext>
          </c:extLst>
        </c:ser>
        <c:ser>
          <c:idx val="1"/>
          <c:order val="3"/>
          <c:tx>
            <c:strRef>
              <c:f>'LiDAR forecast'!$D$24</c:f>
              <c:strCache>
                <c:ptCount val="1"/>
                <c:pt idx="0">
                  <c:v>Light Vehicles AEB *</c:v>
                </c:pt>
              </c:strCache>
            </c:strRef>
          </c:tx>
          <c:invertIfNegative val="0"/>
          <c:cat>
            <c:numRef>
              <c:f>'LiDAR forecast'!$E$21:$M$21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forecast'!$E$24:$M$24</c:f>
              <c:numCache>
                <c:formatCode>#,##0</c:formatCode>
                <c:ptCount val="9"/>
                <c:pt idx="0">
                  <c:v>936789.28</c:v>
                </c:pt>
                <c:pt idx="1">
                  <c:v>1154822.2749999999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94-6C4D-8B54-9C7E25E80BC7}"/>
            </c:ext>
          </c:extLst>
        </c:ser>
        <c:ser>
          <c:idx val="4"/>
          <c:order val="4"/>
          <c:tx>
            <c:strRef>
              <c:f>'LiDAR forecast'!$D$27</c:f>
              <c:strCache>
                <c:ptCount val="1"/>
                <c:pt idx="0">
                  <c:v>Autonomous Trucks L4/5</c:v>
                </c:pt>
              </c:strCache>
            </c:strRef>
          </c:tx>
          <c:invertIfNegative val="0"/>
          <c:cat>
            <c:numRef>
              <c:f>'LiDAR forecast'!$E$21:$M$21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forecast'!$E$27:$M$27</c:f>
              <c:numCache>
                <c:formatCode>#,##0</c:formatCode>
                <c:ptCount val="9"/>
                <c:pt idx="0">
                  <c:v>5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B94-6C4D-8B54-9C7E25E80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519872"/>
        <c:axId val="331521408"/>
      </c:barChart>
      <c:catAx>
        <c:axId val="3315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31521408"/>
        <c:crosses val="autoZero"/>
        <c:auto val="1"/>
        <c:lblAlgn val="ctr"/>
        <c:lblOffset val="100"/>
        <c:noMultiLvlLbl val="0"/>
      </c:catAx>
      <c:valAx>
        <c:axId val="331521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315198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140077483306742"/>
          <c:y val="0.48369724304661543"/>
          <c:w val="0.35926583277302054"/>
          <c:h val="0.3537254941830786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LIDAR module shipments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3207532833230282"/>
          <c:y val="0.15604568195731566"/>
          <c:w val="0.74425093159651345"/>
          <c:h val="0.71473048618070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'LiDAR forecast'!$N$52</c:f>
              <c:strCache>
                <c:ptCount val="1"/>
                <c:pt idx="0">
                  <c:v>Level 1</c:v>
                </c:pt>
              </c:strCache>
            </c:strRef>
          </c:tx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forecast'!$E$52:$M$52</c:f>
              <c:numCache>
                <c:formatCode>_-* #,##0_-;\-* #,##0_-;_-* "-"??_-;_-@_-</c:formatCode>
                <c:ptCount val="9"/>
                <c:pt idx="0">
                  <c:v>936789.28</c:v>
                </c:pt>
                <c:pt idx="1">
                  <c:v>1154822.2749999999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14-1242-8802-26F4415FDCB2}"/>
            </c:ext>
          </c:extLst>
        </c:ser>
        <c:ser>
          <c:idx val="0"/>
          <c:order val="1"/>
          <c:tx>
            <c:strRef>
              <c:f>'LiDAR forecast'!$N$53</c:f>
              <c:strCache>
                <c:ptCount val="1"/>
                <c:pt idx="0">
                  <c:v>Level 3</c:v>
                </c:pt>
              </c:strCache>
            </c:strRef>
          </c:tx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forecast'!$E$53:$M$53</c:f>
              <c:numCache>
                <c:formatCode>_-* #,##0_-;\-* #,##0_-;_-* "-"??_-;_-@_-</c:formatCode>
                <c:ptCount val="9"/>
                <c:pt idx="0">
                  <c:v>25000</c:v>
                </c:pt>
                <c:pt idx="1">
                  <c:v>35000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14-1242-8802-26F4415FDCB2}"/>
            </c:ext>
          </c:extLst>
        </c:ser>
        <c:ser>
          <c:idx val="1"/>
          <c:order val="2"/>
          <c:tx>
            <c:strRef>
              <c:f>'LiDAR forecast'!$N$54</c:f>
              <c:strCache>
                <c:ptCount val="1"/>
                <c:pt idx="0">
                  <c:v>Level 4/5 RT</c:v>
                </c:pt>
              </c:strCache>
            </c:strRef>
          </c:tx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forecast'!$E$54:$M$54</c:f>
              <c:numCache>
                <c:formatCode>_-* #,##0_-;\-* #,##0_-;_-* "-"??_-;_-@_-</c:formatCode>
                <c:ptCount val="9"/>
                <c:pt idx="0">
                  <c:v>16000</c:v>
                </c:pt>
                <c:pt idx="1">
                  <c:v>19500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14-1242-8802-26F4415FDCB2}"/>
            </c:ext>
          </c:extLst>
        </c:ser>
        <c:ser>
          <c:idx val="3"/>
          <c:order val="3"/>
          <c:tx>
            <c:strRef>
              <c:f>'LiDAR forecast'!$N$55</c:f>
              <c:strCache>
                <c:ptCount val="1"/>
                <c:pt idx="0">
                  <c:v>Level 4/6 AT</c:v>
                </c:pt>
              </c:strCache>
            </c:strRef>
          </c:tx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forecast'!$E$55:$M$55</c:f>
              <c:numCache>
                <c:formatCode>_-* #,##0_-;\-* #,##0_-;_-* "-"??_-;_-@_-</c:formatCode>
                <c:ptCount val="9"/>
                <c:pt idx="0">
                  <c:v>35</c:v>
                </c:pt>
                <c:pt idx="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14-1242-8802-26F4415FD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558272"/>
        <c:axId val="331568256"/>
      </c:barChart>
      <c:catAx>
        <c:axId val="3315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568256"/>
        <c:crosses val="autoZero"/>
        <c:auto val="1"/>
        <c:lblAlgn val="ctr"/>
        <c:lblOffset val="100"/>
        <c:noMultiLvlLbl val="0"/>
      </c:catAx>
      <c:valAx>
        <c:axId val="331568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31558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709940978731273"/>
          <c:y val="0.16768082974113607"/>
          <c:w val="0.24947543828609708"/>
          <c:h val="0.35744637897571163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Shipment forecast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828617490867448"/>
          <c:y val="0.13784764207980654"/>
          <c:w val="0.59048510388561259"/>
          <c:h val="0.75847242190252218"/>
        </c:manualLayout>
      </c:layout>
      <c:lineChart>
        <c:grouping val="standard"/>
        <c:varyColors val="0"/>
        <c:ser>
          <c:idx val="0"/>
          <c:order val="0"/>
          <c:tx>
            <c:strRef>
              <c:f>'3D sensors forecast'!$B$25</c:f>
              <c:strCache>
                <c:ptCount val="1"/>
                <c:pt idx="0">
                  <c:v>Proximity sensor (3D)</c:v>
                </c:pt>
              </c:strCache>
            </c:strRef>
          </c:tx>
          <c:cat>
            <c:numRef>
              <c:f>'3D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forecast'!$F$25:$N$25</c:f>
              <c:numCache>
                <c:formatCode>_(* #,##0_);_(* \(#,##0\);_(* "-"??_);_(@_)</c:formatCode>
                <c:ptCount val="9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7E-4502-90FC-A0A6E033FF05}"/>
            </c:ext>
          </c:extLst>
        </c:ser>
        <c:ser>
          <c:idx val="1"/>
          <c:order val="1"/>
          <c:tx>
            <c:strRef>
              <c:f>'3D sensors forecast'!$B$26</c:f>
              <c:strCache>
                <c:ptCount val="1"/>
                <c:pt idx="0">
                  <c:v>Flood illuminator</c:v>
                </c:pt>
              </c:strCache>
            </c:strRef>
          </c:tx>
          <c:cat>
            <c:numRef>
              <c:f>'3D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forecast'!$F$26:$N$26</c:f>
              <c:numCache>
                <c:formatCode>_(* #,##0_);_(* \(#,##0\);_(* "-"??_);_(@_)</c:formatCode>
                <c:ptCount val="9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7E-4502-90FC-A0A6E033FF05}"/>
            </c:ext>
          </c:extLst>
        </c:ser>
        <c:ser>
          <c:idx val="2"/>
          <c:order val="2"/>
          <c:tx>
            <c:strRef>
              <c:f>'3D sensors forecast'!$B$27</c:f>
              <c:strCache>
                <c:ptCount val="1"/>
                <c:pt idx="0">
                  <c:v>Dot projector array</c:v>
                </c:pt>
              </c:strCache>
            </c:strRef>
          </c:tx>
          <c:cat>
            <c:numRef>
              <c:f>'3D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forecast'!$F$27:$N$27</c:f>
              <c:numCache>
                <c:formatCode>_(* #,##0_);_(* \(#,##0\);_(* "-"??_);_(@_)</c:formatCode>
                <c:ptCount val="9"/>
                <c:pt idx="0">
                  <c:v>36.75</c:v>
                </c:pt>
                <c:pt idx="1">
                  <c:v>122.73484744500001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7E-4502-90FC-A0A6E033FF05}"/>
            </c:ext>
          </c:extLst>
        </c:ser>
        <c:ser>
          <c:idx val="3"/>
          <c:order val="3"/>
          <c:tx>
            <c:strRef>
              <c:f>'3D sensors forecast'!$B$28</c:f>
              <c:strCache>
                <c:ptCount val="1"/>
                <c:pt idx="0">
                  <c:v>Flash illuminator LP</c:v>
                </c:pt>
              </c:strCache>
            </c:strRef>
          </c:tx>
          <c:cat>
            <c:numRef>
              <c:f>'3D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forecast'!$F$28:$N$28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7E-4502-90FC-A0A6E033FF05}"/>
            </c:ext>
          </c:extLst>
        </c:ser>
        <c:ser>
          <c:idx val="4"/>
          <c:order val="4"/>
          <c:tx>
            <c:strRef>
              <c:f>'3D sensors forecast'!$B$29</c:f>
              <c:strCache>
                <c:ptCount val="1"/>
                <c:pt idx="0">
                  <c:v>Flash illuminator HP</c:v>
                </c:pt>
              </c:strCache>
            </c:strRef>
          </c:tx>
          <c:cat>
            <c:numRef>
              <c:f>'3D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forecast'!$F$29:$N$29</c:f>
              <c:numCache>
                <c:formatCode>#,##0.0</c:formatCode>
                <c:ptCount val="9"/>
                <c:pt idx="0" formatCode="_(* #,##0_);_(* \(#,##0\);_(* &quot;-&quot;??_);_(@_)">
                  <c:v>0</c:v>
                </c:pt>
                <c:pt idx="1">
                  <c:v>9.2851580241000056E-2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47E-4502-90FC-A0A6E033FF05}"/>
            </c:ext>
          </c:extLst>
        </c:ser>
        <c:ser>
          <c:idx val="5"/>
          <c:order val="5"/>
          <c:tx>
            <c:strRef>
              <c:f>'3D sensors forecast'!$B$30</c:f>
              <c:strCache>
                <c:ptCount val="1"/>
                <c:pt idx="0">
                  <c:v>Next generation arrays</c:v>
                </c:pt>
              </c:strCache>
            </c:strRef>
          </c:tx>
          <c:cat>
            <c:numRef>
              <c:f>'3D sensors forecast'!$F$24:$N$24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forecast'!$F$30:$N$30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47E-4502-90FC-A0A6E033F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50752"/>
        <c:axId val="330117504"/>
      </c:lineChart>
      <c:catAx>
        <c:axId val="32905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117504"/>
        <c:crosses val="autoZero"/>
        <c:auto val="1"/>
        <c:lblAlgn val="ctr"/>
        <c:lblOffset val="100"/>
        <c:noMultiLvlLbl val="0"/>
      </c:catAx>
      <c:valAx>
        <c:axId val="330117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shipments, arrays (millions)</a:t>
                </a:r>
              </a:p>
            </c:rich>
          </c:tx>
          <c:layout>
            <c:manualLayout>
              <c:xMode val="edge"/>
              <c:yMode val="edge"/>
              <c:x val="8.7066800585208232E-3"/>
              <c:y val="0.13305215585449387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2905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572535221575471"/>
          <c:y val="0.14153642949538914"/>
          <c:w val="0.29105692955266699"/>
          <c:h val="0.75406840701403011"/>
        </c:manualLayout>
      </c:layout>
      <c:overlay val="1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LIDAR module ASP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1504001492472372"/>
          <c:y val="0.15604568195731566"/>
          <c:w val="0.75885593802371976"/>
          <c:h val="0.69850330370902025"/>
        </c:manualLayout>
      </c:layout>
      <c:lineChart>
        <c:grouping val="standard"/>
        <c:varyColors val="0"/>
        <c:ser>
          <c:idx val="2"/>
          <c:order val="0"/>
          <c:tx>
            <c:strRef>
              <c:f>'LiDAR forecast'!$N$52</c:f>
              <c:strCache>
                <c:ptCount val="1"/>
                <c:pt idx="0">
                  <c:v>Level 1</c:v>
                </c:pt>
              </c:strCache>
            </c:strRef>
          </c:tx>
          <c:cat>
            <c:numRef>
              <c:f>'LiDAR forecast'!$E$51:$M$51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forecast'!$E$57:$M$57</c:f>
              <c:numCache>
                <c:formatCode>_("$"* #,##0_);_("$"* \(#,##0\);_("$"* "-"??_);_(@_)</c:formatCode>
                <c:ptCount val="9"/>
                <c:pt idx="0">
                  <c:v>75</c:v>
                </c:pt>
                <c:pt idx="1">
                  <c:v>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C0-DC43-810C-0497D42DB129}"/>
            </c:ext>
          </c:extLst>
        </c:ser>
        <c:ser>
          <c:idx val="0"/>
          <c:order val="1"/>
          <c:tx>
            <c:strRef>
              <c:f>'LiDAR forecast'!$N$53</c:f>
              <c:strCache>
                <c:ptCount val="1"/>
                <c:pt idx="0">
                  <c:v>Level 3</c:v>
                </c:pt>
              </c:strCache>
            </c:strRef>
          </c:tx>
          <c:cat>
            <c:numRef>
              <c:f>'LiDAR forecast'!$E$51:$M$51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forecast'!$E$58:$M$58</c:f>
              <c:numCache>
                <c:formatCode>_("$"* #,##0_);_("$"* \(#,##0\);_("$"* "-"??_);_(@_)</c:formatCode>
                <c:ptCount val="9"/>
                <c:pt idx="0">
                  <c:v>800</c:v>
                </c:pt>
                <c:pt idx="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C0-DC43-810C-0497D42DB129}"/>
            </c:ext>
          </c:extLst>
        </c:ser>
        <c:ser>
          <c:idx val="1"/>
          <c:order val="2"/>
          <c:tx>
            <c:strRef>
              <c:f>'LiDAR forecast'!$N$54</c:f>
              <c:strCache>
                <c:ptCount val="1"/>
                <c:pt idx="0">
                  <c:v>Level 4/5 RT</c:v>
                </c:pt>
              </c:strCache>
            </c:strRef>
          </c:tx>
          <c:cat>
            <c:numRef>
              <c:f>'LiDAR forecast'!$E$51:$M$51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forecast'!$E$59:$M$59</c:f>
              <c:numCache>
                <c:formatCode>_("$"* #,##0_);_("$"* \(#,##0\);_("$"* "-"??_);_(@_)</c:formatCode>
                <c:ptCount val="9"/>
                <c:pt idx="0">
                  <c:v>10960</c:v>
                </c:pt>
                <c:pt idx="1">
                  <c:v>6800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C0-DC43-810C-0497D42DB129}"/>
            </c:ext>
          </c:extLst>
        </c:ser>
        <c:ser>
          <c:idx val="3"/>
          <c:order val="3"/>
          <c:tx>
            <c:strRef>
              <c:f>'LiDAR forecast'!$N$55</c:f>
              <c:strCache>
                <c:ptCount val="1"/>
                <c:pt idx="0">
                  <c:v>Level 4/6 AT</c:v>
                </c:pt>
              </c:strCache>
            </c:strRef>
          </c:tx>
          <c:cat>
            <c:numRef>
              <c:f>'LiDAR forecast'!$E$51:$M$51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forecast'!$E$60:$M$60</c:f>
              <c:numCache>
                <c:formatCode>_("$"* #,##0_);_("$"* \(#,##0\);_("$"* "-"??_);_(@_)</c:formatCode>
                <c:ptCount val="9"/>
                <c:pt idx="0">
                  <c:v>10914.285714285714</c:v>
                </c:pt>
                <c:pt idx="1">
                  <c:v>7885.7142857142853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EC0-DC43-810C-0497D42DB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48480"/>
        <c:axId val="331750016"/>
      </c:lineChart>
      <c:catAx>
        <c:axId val="3317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750016"/>
        <c:crosses val="autoZero"/>
        <c:auto val="1"/>
        <c:lblAlgn val="ctr"/>
        <c:lblOffset val="100"/>
        <c:noMultiLvlLbl val="0"/>
      </c:catAx>
      <c:valAx>
        <c:axId val="331750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A.S.P.</a:t>
                </a:r>
              </a:p>
            </c:rich>
          </c:tx>
          <c:layout>
            <c:manualLayout>
              <c:xMode val="edge"/>
              <c:yMode val="edge"/>
              <c:x val="2.4612817437555238E-4"/>
              <c:y val="0.35485465791306919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3317484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681595557165827"/>
          <c:y val="0.16768082974113607"/>
          <c:w val="0.32036359665263114"/>
          <c:h val="0.3304010838561735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LIDAR module revenues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3952309276717104"/>
          <c:y val="0.15604568195731566"/>
          <c:w val="0.73803179696857546"/>
          <c:h val="0.6985033037090202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'LiDAR forecast'!$N$52</c:f>
              <c:strCache>
                <c:ptCount val="1"/>
                <c:pt idx="0">
                  <c:v>Level 1</c:v>
                </c:pt>
              </c:strCache>
            </c:strRef>
          </c:tx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forecast'!$E$61:$M$61</c:f>
              <c:numCache>
                <c:formatCode>_("$"* #,##0_);_("$"* \(#,##0\);_("$"* "-"??_);_(@_)</c:formatCode>
                <c:ptCount val="9"/>
                <c:pt idx="0">
                  <c:v>70.259196000000003</c:v>
                </c:pt>
                <c:pt idx="1">
                  <c:v>75.063447874999994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C0-3648-AE7C-E3F120587C93}"/>
            </c:ext>
          </c:extLst>
        </c:ser>
        <c:ser>
          <c:idx val="0"/>
          <c:order val="1"/>
          <c:tx>
            <c:strRef>
              <c:f>'LiDAR forecast'!$N$53</c:f>
              <c:strCache>
                <c:ptCount val="1"/>
                <c:pt idx="0">
                  <c:v>Level 3</c:v>
                </c:pt>
              </c:strCache>
            </c:strRef>
          </c:tx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forecast'!$E$62:$M$62</c:f>
              <c:numCache>
                <c:formatCode>_("$"* #,##0_);_("$"* \(#,##0\);_("$"* "-"??_);_(@_)</c:formatCode>
                <c:ptCount val="9"/>
                <c:pt idx="0">
                  <c:v>20</c:v>
                </c:pt>
                <c:pt idx="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C0-3648-AE7C-E3F120587C93}"/>
            </c:ext>
          </c:extLst>
        </c:ser>
        <c:ser>
          <c:idx val="1"/>
          <c:order val="2"/>
          <c:tx>
            <c:strRef>
              <c:f>'LiDAR forecast'!$N$54</c:f>
              <c:strCache>
                <c:ptCount val="1"/>
                <c:pt idx="0">
                  <c:v>Level 4/5 RT</c:v>
                </c:pt>
              </c:strCache>
            </c:strRef>
          </c:tx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forecast'!$E$63:$M$63</c:f>
              <c:numCache>
                <c:formatCode>_("$"* #,##0_);_("$"* \(#,##0\);_("$"* "-"??_);_(@_)</c:formatCode>
                <c:ptCount val="9"/>
                <c:pt idx="0">
                  <c:v>175.36</c:v>
                </c:pt>
                <c:pt idx="1">
                  <c:v>132.6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C0-3648-AE7C-E3F120587C93}"/>
            </c:ext>
          </c:extLst>
        </c:ser>
        <c:ser>
          <c:idx val="3"/>
          <c:order val="3"/>
          <c:tx>
            <c:strRef>
              <c:f>'LiDAR forecast'!$N$55</c:f>
              <c:strCache>
                <c:ptCount val="1"/>
                <c:pt idx="0">
                  <c:v>Level 4/6 AT</c:v>
                </c:pt>
              </c:strCache>
            </c:strRef>
          </c:tx>
          <c:invertIfNegative val="0"/>
          <c:cat>
            <c:numRef>
              <c:f>'LiDAR forecast'!$E$51:$M$51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forecast'!$E$64:$M$64</c:f>
              <c:numCache>
                <c:formatCode>_("$"* #,##0_);_("$"* \(#,##0\);_("$"* "-"??_);_(@_)</c:formatCode>
                <c:ptCount val="9"/>
                <c:pt idx="0">
                  <c:v>0.38200000000000001</c:v>
                </c:pt>
                <c:pt idx="1">
                  <c:v>0.27600000000000002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C0-3648-AE7C-E3F120587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791360"/>
        <c:axId val="331801344"/>
      </c:barChart>
      <c:catAx>
        <c:axId val="3317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801344"/>
        <c:crosses val="autoZero"/>
        <c:auto val="1"/>
        <c:lblAlgn val="ctr"/>
        <c:lblOffset val="100"/>
        <c:noMultiLvlLbl val="0"/>
      </c:catAx>
      <c:valAx>
        <c:axId val="331801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sales ($ mn)</a:t>
                </a:r>
              </a:p>
            </c:rich>
          </c:tx>
          <c:layout>
            <c:manualLayout>
              <c:xMode val="edge"/>
              <c:yMode val="edge"/>
              <c:x val="3.0520489574564769E-2"/>
              <c:y val="0.25990838276582717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crossAx val="3317913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144662498413672"/>
          <c:y val="0.17308988876504369"/>
          <c:w val="0.22975838546076086"/>
          <c:h val="0.3249920248322659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Autonomous vehicle market penetration</a:t>
            </a:r>
            <a:endParaRPr lang="en-US" sz="1400"/>
          </a:p>
        </c:rich>
      </c:tx>
      <c:layout>
        <c:manualLayout>
          <c:xMode val="edge"/>
          <c:yMode val="edge"/>
          <c:x val="0.18144702720543168"/>
          <c:y val="1.06201228240291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20749179402219"/>
          <c:y val="0.16118906402701333"/>
          <c:w val="0.84511953736279422"/>
          <c:h val="0.71593522529953024"/>
        </c:manualLayout>
      </c:layout>
      <c:lineChart>
        <c:grouping val="standard"/>
        <c:varyColors val="0"/>
        <c:ser>
          <c:idx val="0"/>
          <c:order val="0"/>
          <c:cat>
            <c:numRef>
              <c:f>'LiDAR forecast'!$E$21:$M$21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forecast'!$E$28:$M$28</c:f>
              <c:numCache>
                <c:formatCode>0%</c:formatCode>
                <c:ptCount val="9"/>
                <c:pt idx="0">
                  <c:v>1.0301081583683366E-2</c:v>
                </c:pt>
                <c:pt idx="1">
                  <c:v>1.2921114582328263E-2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A3-EA45-B71D-1ADB91CD7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30784"/>
        <c:axId val="331832320"/>
      </c:lineChart>
      <c:catAx>
        <c:axId val="3318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31832320"/>
        <c:crosses val="autoZero"/>
        <c:auto val="1"/>
        <c:lblAlgn val="ctr"/>
        <c:lblOffset val="100"/>
        <c:noMultiLvlLbl val="0"/>
      </c:catAx>
      <c:valAx>
        <c:axId val="331832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3183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Automotive LIDAR sensor shipments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38165567141945"/>
          <c:y val="0.12990204655790574"/>
          <c:w val="0.81258575110543618"/>
          <c:h val="0.77257749644039597"/>
        </c:manualLayout>
      </c:layout>
      <c:lineChart>
        <c:grouping val="standard"/>
        <c:varyColors val="0"/>
        <c:ser>
          <c:idx val="0"/>
          <c:order val="0"/>
          <c:tx>
            <c:strRef>
              <c:f>'LiDAR forecast'!$N$83</c:f>
              <c:strCache>
                <c:ptCount val="1"/>
                <c:pt idx="0">
                  <c:v>L1 range finder</c:v>
                </c:pt>
              </c:strCache>
            </c:strRef>
          </c:tx>
          <c:cat>
            <c:numRef>
              <c:f>'LiDAR forecast'!$E$82:$M$82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forecast'!$E$83:$M$83</c:f>
              <c:numCache>
                <c:formatCode>_-* #,##0_-;\-* #,##0_-;_-* "-"??_-;_-@_-</c:formatCode>
                <c:ptCount val="9"/>
                <c:pt idx="0">
                  <c:v>936789.28</c:v>
                </c:pt>
                <c:pt idx="1">
                  <c:v>1154822.2749999999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AE-CE43-ABF8-3DF5A0E1D6AD}"/>
            </c:ext>
          </c:extLst>
        </c:ser>
        <c:ser>
          <c:idx val="1"/>
          <c:order val="1"/>
          <c:tx>
            <c:strRef>
              <c:f>'LiDAR forecast'!$N$84</c:f>
              <c:strCache>
                <c:ptCount val="1"/>
                <c:pt idx="0">
                  <c:v>L3 forward</c:v>
                </c:pt>
              </c:strCache>
            </c:strRef>
          </c:tx>
          <c:cat>
            <c:numRef>
              <c:f>'LiDAR forecast'!$E$82:$M$82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forecast'!$E$84:$M$84</c:f>
              <c:numCache>
                <c:formatCode>_-* #,##0_-;\-* #,##0_-;_-* "-"??_-;_-@_-</c:formatCode>
                <c:ptCount val="9"/>
                <c:pt idx="0">
                  <c:v>25000</c:v>
                </c:pt>
                <c:pt idx="1">
                  <c:v>35000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AE-CE43-ABF8-3DF5A0E1D6AD}"/>
            </c:ext>
          </c:extLst>
        </c:ser>
        <c:ser>
          <c:idx val="2"/>
          <c:order val="2"/>
          <c:tx>
            <c:strRef>
              <c:f>'LiDAR forecast'!$N$85</c:f>
              <c:strCache>
                <c:ptCount val="1"/>
                <c:pt idx="0">
                  <c:v>L4/5 corner/side</c:v>
                </c:pt>
              </c:strCache>
            </c:strRef>
          </c:tx>
          <c:cat>
            <c:numRef>
              <c:f>'LiDAR forecast'!$E$82:$M$82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forecast'!$E$85:$M$85</c:f>
              <c:numCache>
                <c:formatCode>_-* #,##0_-;\-* #,##0_-;_-* "-"??_-;_-@_-</c:formatCode>
                <c:ptCount val="9"/>
                <c:pt idx="0">
                  <c:v>12820</c:v>
                </c:pt>
                <c:pt idx="1">
                  <c:v>15620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AE-CE43-ABF8-3DF5A0E1D6AD}"/>
            </c:ext>
          </c:extLst>
        </c:ser>
        <c:ser>
          <c:idx val="3"/>
          <c:order val="3"/>
          <c:tx>
            <c:strRef>
              <c:f>'LiDAR forecast'!$N$86</c:f>
              <c:strCache>
                <c:ptCount val="1"/>
                <c:pt idx="0">
                  <c:v>L4/5 front-rear</c:v>
                </c:pt>
              </c:strCache>
            </c:strRef>
          </c:tx>
          <c:cat>
            <c:numRef>
              <c:f>'LiDAR forecast'!$E$82:$M$82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forecast'!$E$86:$M$86</c:f>
              <c:numCache>
                <c:formatCode>_-* #,##0_-;\-* #,##0_-;_-* "-"??_-;_-@_-</c:formatCode>
                <c:ptCount val="9"/>
                <c:pt idx="0">
                  <c:v>10</c:v>
                </c:pt>
                <c:pt idx="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AE-CE43-ABF8-3DF5A0E1D6AD}"/>
            </c:ext>
          </c:extLst>
        </c:ser>
        <c:ser>
          <c:idx val="5"/>
          <c:order val="4"/>
          <c:tx>
            <c:strRef>
              <c:f>'LiDAR forecast'!$N$87</c:f>
              <c:strCache>
                <c:ptCount val="1"/>
                <c:pt idx="0">
                  <c:v>L4/5 360°</c:v>
                </c:pt>
              </c:strCache>
            </c:strRef>
          </c:tx>
          <c:cat>
            <c:numRef>
              <c:f>'LiDAR forecast'!$E$82:$M$82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forecast'!$E$87:$M$87</c:f>
              <c:numCache>
                <c:formatCode>_-* #,##0_-;\-* #,##0_-;_-* "-"??_-;_-@_-</c:formatCode>
                <c:ptCount val="9"/>
                <c:pt idx="0">
                  <c:v>3202.5</c:v>
                </c:pt>
                <c:pt idx="1">
                  <c:v>3902.5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AAE-CE43-ABF8-3DF5A0E1D6AD}"/>
            </c:ext>
          </c:extLst>
        </c:ser>
        <c:ser>
          <c:idx val="4"/>
          <c:order val="5"/>
          <c:tx>
            <c:strRef>
              <c:f>'LiDAR forecast'!$N$88</c:f>
              <c:strCache>
                <c:ptCount val="1"/>
                <c:pt idx="0">
                  <c:v>L4/5 360° NG</c:v>
                </c:pt>
              </c:strCache>
            </c:strRef>
          </c:tx>
          <c:cat>
            <c:numRef>
              <c:f>'LiDAR forecast'!$E$82:$M$82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forecast'!$E$88:$M$88</c:f>
              <c:numCache>
                <c:formatCode>_-* #,##0_-;\-* #,##0_-;_-* "-"??_-;_-@_-</c:formatCode>
                <c:ptCount val="9"/>
                <c:pt idx="0">
                  <c:v>2.5</c:v>
                </c:pt>
                <c:pt idx="1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AAE-CE43-ABF8-3DF5A0E1D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219520"/>
        <c:axId val="332221056"/>
      </c:lineChart>
      <c:catAx>
        <c:axId val="3322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2221056"/>
        <c:crosses val="autoZero"/>
        <c:auto val="1"/>
        <c:lblAlgn val="ctr"/>
        <c:lblOffset val="100"/>
        <c:noMultiLvlLbl val="0"/>
      </c:catAx>
      <c:valAx>
        <c:axId val="332221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22195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357430623303481"/>
          <c:y val="0.12965623199539081"/>
          <c:w val="0.29244260795648053"/>
          <c:h val="0.4697334784371465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Automotive LIDAR sensor ASPs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868091952902172"/>
          <c:y val="0.12990204655790574"/>
          <c:w val="0.64530386875015233"/>
          <c:h val="0.77257749644039597"/>
        </c:manualLayout>
      </c:layout>
      <c:lineChart>
        <c:grouping val="standard"/>
        <c:varyColors val="0"/>
        <c:ser>
          <c:idx val="0"/>
          <c:order val="0"/>
          <c:tx>
            <c:strRef>
              <c:f>'LiDAR forecast'!$N$83</c:f>
              <c:strCache>
                <c:ptCount val="1"/>
                <c:pt idx="0">
                  <c:v>L1 range finder</c:v>
                </c:pt>
              </c:strCache>
            </c:strRef>
          </c:tx>
          <c:cat>
            <c:numRef>
              <c:f>'LiDAR forecast'!$E$91:$M$91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forecast'!$E$92:$M$92</c:f>
              <c:numCache>
                <c:formatCode>_("$"* #,##0_);_("$"* \(#,##0\);_("$"* "-"??_);_(@_)</c:formatCode>
                <c:ptCount val="9"/>
                <c:pt idx="0">
                  <c:v>75</c:v>
                </c:pt>
                <c:pt idx="1">
                  <c:v>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F9-CC40-BF57-A7A931879557}"/>
            </c:ext>
          </c:extLst>
        </c:ser>
        <c:ser>
          <c:idx val="1"/>
          <c:order val="1"/>
          <c:tx>
            <c:strRef>
              <c:f>'LiDAR forecast'!$N$84</c:f>
              <c:strCache>
                <c:ptCount val="1"/>
                <c:pt idx="0">
                  <c:v>L3 forward</c:v>
                </c:pt>
              </c:strCache>
            </c:strRef>
          </c:tx>
          <c:cat>
            <c:numRef>
              <c:f>'LiDAR forecast'!$E$91:$M$91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forecast'!$E$93:$M$93</c:f>
              <c:numCache>
                <c:formatCode>_("$"* #,##0_);_("$"* \(#,##0\);_("$"* "-"??_);_(@_)</c:formatCode>
                <c:ptCount val="9"/>
                <c:pt idx="0">
                  <c:v>800</c:v>
                </c:pt>
                <c:pt idx="1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F9-CC40-BF57-A7A931879557}"/>
            </c:ext>
          </c:extLst>
        </c:ser>
        <c:ser>
          <c:idx val="2"/>
          <c:order val="2"/>
          <c:tx>
            <c:strRef>
              <c:f>'LiDAR forecast'!$N$85</c:f>
              <c:strCache>
                <c:ptCount val="1"/>
                <c:pt idx="0">
                  <c:v>L4/5 corner/side</c:v>
                </c:pt>
              </c:strCache>
            </c:strRef>
          </c:tx>
          <c:cat>
            <c:numRef>
              <c:f>'LiDAR forecast'!$E$91:$M$91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forecast'!$E$94:$M$94</c:f>
              <c:numCache>
                <c:formatCode>_("$"* #,##0_);_("$"* \(#,##0\);_("$"* "-"??_);_(@_)</c:formatCode>
                <c:ptCount val="9"/>
                <c:pt idx="0">
                  <c:v>1199.9999999999998</c:v>
                </c:pt>
                <c:pt idx="1">
                  <c:v>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F9-CC40-BF57-A7A931879557}"/>
            </c:ext>
          </c:extLst>
        </c:ser>
        <c:ser>
          <c:idx val="3"/>
          <c:order val="3"/>
          <c:tx>
            <c:strRef>
              <c:f>'LiDAR forecast'!$N$86</c:f>
              <c:strCache>
                <c:ptCount val="1"/>
                <c:pt idx="0">
                  <c:v>L4/5 front-rear</c:v>
                </c:pt>
              </c:strCache>
            </c:strRef>
          </c:tx>
          <c:cat>
            <c:numRef>
              <c:f>'LiDAR forecast'!$E$91:$M$91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forecast'!$E$95:$M$95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6F9-CC40-BF57-A7A931879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50336"/>
        <c:axId val="331956224"/>
      </c:lineChart>
      <c:lineChart>
        <c:grouping val="standard"/>
        <c:varyColors val="0"/>
        <c:ser>
          <c:idx val="5"/>
          <c:order val="4"/>
          <c:tx>
            <c:strRef>
              <c:f>'LiDAR forecast'!$N$87</c:f>
              <c:strCache>
                <c:ptCount val="1"/>
                <c:pt idx="0">
                  <c:v>L4/5 360°</c:v>
                </c:pt>
              </c:strCache>
            </c:strRef>
          </c:tx>
          <c:cat>
            <c:numRef>
              <c:f>'LiDAR forecast'!$E$91:$L$91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'LiDAR forecast'!$E$96:$M$96</c:f>
              <c:numCache>
                <c:formatCode>_("$"* #,##0_);_("$"* \(#,##0\);_("$"* "-"??_);_(@_)</c:formatCode>
                <c:ptCount val="9"/>
                <c:pt idx="0">
                  <c:v>50000</c:v>
                </c:pt>
                <c:pt idx="1">
                  <c:v>30000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6F9-CC40-BF57-A7A931879557}"/>
            </c:ext>
          </c:extLst>
        </c:ser>
        <c:ser>
          <c:idx val="4"/>
          <c:order val="5"/>
          <c:tx>
            <c:strRef>
              <c:f>'LiDAR forecast'!$N$88</c:f>
              <c:strCache>
                <c:ptCount val="1"/>
                <c:pt idx="0">
                  <c:v>L4/5 360° NG</c:v>
                </c:pt>
              </c:strCache>
            </c:strRef>
          </c:tx>
          <c:cat>
            <c:numRef>
              <c:f>'LiDAR forecast'!$E$91:$L$91</c:f>
              <c:numCache>
                <c:formatCode>General</c:formatCod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</c:numCache>
            </c:numRef>
          </c:cat>
          <c:val>
            <c:numRef>
              <c:f>'LiDAR forecast'!$E$97:$M$97</c:f>
              <c:numCache>
                <c:formatCode>_("$"* #,##0_);_("$"* \(#,##0\);_("$"*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6F9-CC40-BF57-A7A931879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968512"/>
        <c:axId val="331958144"/>
      </c:lineChart>
      <c:catAx>
        <c:axId val="3319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1956224"/>
        <c:crosses val="autoZero"/>
        <c:auto val="1"/>
        <c:lblAlgn val="ctr"/>
        <c:lblOffset val="100"/>
        <c:noMultiLvlLbl val="0"/>
      </c:catAx>
      <c:valAx>
        <c:axId val="331956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All othe product ASPs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1950336"/>
        <c:crosses val="autoZero"/>
        <c:crossBetween val="between"/>
      </c:valAx>
      <c:valAx>
        <c:axId val="3319581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360° ASPs</a:t>
                </a:r>
              </a:p>
            </c:rich>
          </c:tx>
          <c:layout>
            <c:manualLayout>
              <c:xMode val="edge"/>
              <c:yMode val="edge"/>
              <c:x val="0.95151787118487685"/>
              <c:y val="0.356326312869427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31968512"/>
        <c:crosses val="max"/>
        <c:crossBetween val="between"/>
      </c:valAx>
      <c:catAx>
        <c:axId val="33196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19581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51478194095707075"/>
          <c:y val="0.12965623199539081"/>
          <c:w val="0.2925872114282928"/>
          <c:h val="0.4372131532338945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Automotive LIDAR sensor revenues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558494429682357"/>
          <c:y val="0.12990205492606108"/>
          <c:w val="0.81248653128885218"/>
          <c:h val="0.77257749644039597"/>
        </c:manualLayout>
      </c:layout>
      <c:lineChart>
        <c:grouping val="standard"/>
        <c:varyColors val="0"/>
        <c:ser>
          <c:idx val="0"/>
          <c:order val="0"/>
          <c:tx>
            <c:strRef>
              <c:f>'LiDAR forecast'!$N$83</c:f>
              <c:strCache>
                <c:ptCount val="1"/>
                <c:pt idx="0">
                  <c:v>L1 range finder</c:v>
                </c:pt>
              </c:strCache>
            </c:strRef>
          </c:tx>
          <c:cat>
            <c:numRef>
              <c:f>'LiDAR forecast'!$E$100:$M$100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forecast'!$E$101:$M$101</c:f>
              <c:numCache>
                <c:formatCode>_("$"* #,##0_);_("$"* \(#,##0\);_("$"* "-"??_);_(@_)</c:formatCode>
                <c:ptCount val="9"/>
                <c:pt idx="0">
                  <c:v>70.259196000000003</c:v>
                </c:pt>
                <c:pt idx="1">
                  <c:v>75.063447874999994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9B-3D4A-8371-0AC2D1ED8426}"/>
            </c:ext>
          </c:extLst>
        </c:ser>
        <c:ser>
          <c:idx val="1"/>
          <c:order val="1"/>
          <c:tx>
            <c:strRef>
              <c:f>'LiDAR forecast'!$N$84</c:f>
              <c:strCache>
                <c:ptCount val="1"/>
                <c:pt idx="0">
                  <c:v>L3 forward</c:v>
                </c:pt>
              </c:strCache>
            </c:strRef>
          </c:tx>
          <c:cat>
            <c:numRef>
              <c:f>'LiDAR forecast'!$E$100:$M$100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forecast'!$E$102:$M$102</c:f>
              <c:numCache>
                <c:formatCode>_("$"* #,##0_);_("$"* \(#,##0\);_("$"* "-"??_);_(@_)</c:formatCode>
                <c:ptCount val="9"/>
                <c:pt idx="0">
                  <c:v>20</c:v>
                </c:pt>
                <c:pt idx="1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9B-3D4A-8371-0AC2D1ED8426}"/>
            </c:ext>
          </c:extLst>
        </c:ser>
        <c:ser>
          <c:idx val="2"/>
          <c:order val="2"/>
          <c:tx>
            <c:strRef>
              <c:f>'LiDAR forecast'!$N$85</c:f>
              <c:strCache>
                <c:ptCount val="1"/>
                <c:pt idx="0">
                  <c:v>L4/5 corner/side</c:v>
                </c:pt>
              </c:strCache>
            </c:strRef>
          </c:tx>
          <c:cat>
            <c:numRef>
              <c:f>'LiDAR forecast'!$E$100:$M$100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forecast'!$E$103:$M$103</c:f>
              <c:numCache>
                <c:formatCode>_("$"* #,##0_);_("$"* \(#,##0\);_("$"* "-"??_);_(@_)</c:formatCode>
                <c:ptCount val="9"/>
                <c:pt idx="0">
                  <c:v>15.383999999999999</c:v>
                </c:pt>
                <c:pt idx="1">
                  <c:v>15.62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9B-3D4A-8371-0AC2D1ED8426}"/>
            </c:ext>
          </c:extLst>
        </c:ser>
        <c:ser>
          <c:idx val="3"/>
          <c:order val="3"/>
          <c:tx>
            <c:strRef>
              <c:f>'LiDAR forecast'!$N$86</c:f>
              <c:strCache>
                <c:ptCount val="1"/>
                <c:pt idx="0">
                  <c:v>L4/5 front-rear</c:v>
                </c:pt>
              </c:strCache>
            </c:strRef>
          </c:tx>
          <c:cat>
            <c:numRef>
              <c:f>'LiDAR forecast'!$E$100:$M$100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forecast'!$E$104:$M$104</c:f>
              <c:numCache>
                <c:formatCode>_("$"* #,##0_);_("$"* \(#,##0\);_("$"* "-"??_);_(@_)</c:formatCode>
                <c:ptCount val="9"/>
                <c:pt idx="0">
                  <c:v>8.0000000000000002E-3</c:v>
                </c:pt>
                <c:pt idx="1">
                  <c:v>6.0000000000000001E-3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69B-3D4A-8371-0AC2D1ED8426}"/>
            </c:ext>
          </c:extLst>
        </c:ser>
        <c:ser>
          <c:idx val="5"/>
          <c:order val="4"/>
          <c:tx>
            <c:strRef>
              <c:f>'LiDAR forecast'!$N$87</c:f>
              <c:strCache>
                <c:ptCount val="1"/>
                <c:pt idx="0">
                  <c:v>L4/5 360°</c:v>
                </c:pt>
              </c:strCache>
            </c:strRef>
          </c:tx>
          <c:cat>
            <c:numRef>
              <c:f>'LiDAR forecast'!$E$100:$M$100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forecast'!$E$105:$M$105</c:f>
              <c:numCache>
                <c:formatCode>_("$"* #,##0_);_("$"* \(#,##0\);_("$"* "-"??_);_(@_)</c:formatCode>
                <c:ptCount val="9"/>
                <c:pt idx="0">
                  <c:v>160.125</c:v>
                </c:pt>
                <c:pt idx="1">
                  <c:v>117.075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69B-3D4A-8371-0AC2D1ED8426}"/>
            </c:ext>
          </c:extLst>
        </c:ser>
        <c:ser>
          <c:idx val="4"/>
          <c:order val="5"/>
          <c:tx>
            <c:strRef>
              <c:f>'LiDAR forecast'!$N$88</c:f>
              <c:strCache>
                <c:ptCount val="1"/>
                <c:pt idx="0">
                  <c:v>L4/5 360° NG</c:v>
                </c:pt>
              </c:strCache>
            </c:strRef>
          </c:tx>
          <c:cat>
            <c:numRef>
              <c:f>'LiDAR forecast'!$E$100:$M$100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'LiDAR forecast'!$E$106:$M$106</c:f>
              <c:numCache>
                <c:formatCode>_("$"* #,##0_);_("$"* \(#,##0\);_("$"* "-"??_);_(@_)</c:formatCode>
                <c:ptCount val="9"/>
                <c:pt idx="0">
                  <c:v>0.22500000000000001</c:v>
                </c:pt>
                <c:pt idx="1">
                  <c:v>0.17499999999999999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69B-3D4A-8371-0AC2D1ED8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07680"/>
        <c:axId val="332017664"/>
      </c:lineChart>
      <c:catAx>
        <c:axId val="3320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2017664"/>
        <c:crosses val="autoZero"/>
        <c:auto val="1"/>
        <c:lblAlgn val="ctr"/>
        <c:lblOffset val="100"/>
        <c:noMultiLvlLbl val="0"/>
      </c:catAx>
      <c:valAx>
        <c:axId val="332017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320076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25528387898881"/>
          <c:y val="0.12965623199539081"/>
          <c:w val="0.31735501328587795"/>
          <c:h val="0.4209529906322685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VCSEL Array ASPs</a:t>
            </a:r>
          </a:p>
        </c:rich>
      </c:tx>
      <c:layout>
        <c:manualLayout>
          <c:xMode val="edge"/>
          <c:yMode val="edge"/>
          <c:x val="0.41983057243544497"/>
          <c:y val="1.69133079766889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63519528226894"/>
          <c:y val="0.12460890749796685"/>
          <c:w val="0.57014638353476643"/>
          <c:h val="0.73415564860094529"/>
        </c:manualLayout>
      </c:layout>
      <c:lineChart>
        <c:grouping val="standard"/>
        <c:varyColors val="0"/>
        <c:ser>
          <c:idx val="5"/>
          <c:order val="0"/>
          <c:tx>
            <c:strRef>
              <c:f>'3D sensors forecast'!$B$57</c:f>
              <c:strCache>
                <c:ptCount val="1"/>
                <c:pt idx="0">
                  <c:v>Next generation arrays</c:v>
                </c:pt>
              </c:strCache>
            </c:strRef>
          </c:tx>
          <c:cat>
            <c:numRef>
              <c:f>'3D sensors forecast'!$F$51:$N$51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forecast'!$F$57:$N$57</c:f>
              <c:numCache>
                <c:formatCode>_("$"* #,##0.00_);_("$"* \(#,##0.00\);_("$"*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9-431C-B2FE-88773A4461B9}"/>
            </c:ext>
          </c:extLst>
        </c:ser>
        <c:ser>
          <c:idx val="4"/>
          <c:order val="1"/>
          <c:tx>
            <c:strRef>
              <c:f>'3D sensors forecast'!$B$56</c:f>
              <c:strCache>
                <c:ptCount val="1"/>
                <c:pt idx="0">
                  <c:v>Flash illuminator HP</c:v>
                </c:pt>
              </c:strCache>
            </c:strRef>
          </c:tx>
          <c:cat>
            <c:numRef>
              <c:f>'3D sensors forecast'!$F$51:$N$51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forecast'!$F$56:$N$56</c:f>
              <c:numCache>
                <c:formatCode>_("$"* #,##0.00_);_("$"* \(#,##0.00\);_("$"* "-"??_);_(@_)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C9-431C-B2FE-88773A4461B9}"/>
            </c:ext>
          </c:extLst>
        </c:ser>
        <c:ser>
          <c:idx val="3"/>
          <c:order val="2"/>
          <c:tx>
            <c:strRef>
              <c:f>'3D sensors forecast'!$B$55</c:f>
              <c:strCache>
                <c:ptCount val="1"/>
                <c:pt idx="0">
                  <c:v>Flash illuminator LP</c:v>
                </c:pt>
              </c:strCache>
            </c:strRef>
          </c:tx>
          <c:cat>
            <c:numRef>
              <c:f>'3D sensors forecast'!$F$51:$N$51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forecast'!$F$55:$N$55</c:f>
              <c:numCache>
                <c:formatCode>_("$"* #,##0.00_);_("$"* \(#,##0.00\);_("$"* "-"??_);_(@_)</c:formatCode>
                <c:ptCount val="9"/>
                <c:pt idx="1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C9-431C-B2FE-88773A4461B9}"/>
            </c:ext>
          </c:extLst>
        </c:ser>
        <c:ser>
          <c:idx val="2"/>
          <c:order val="3"/>
          <c:tx>
            <c:strRef>
              <c:f>'3D sensors forecast'!$B$54</c:f>
              <c:strCache>
                <c:ptCount val="1"/>
                <c:pt idx="0">
                  <c:v>Dot projector array</c:v>
                </c:pt>
              </c:strCache>
            </c:strRef>
          </c:tx>
          <c:cat>
            <c:numRef>
              <c:f>'3D sensors forecast'!$F$51:$N$51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forecast'!$F$54:$N$54</c:f>
              <c:numCache>
                <c:formatCode>_("$"* #,##0.00_);_("$"* \(#,##0.00\);_("$"* "-"??_);_(@_)</c:formatCode>
                <c:ptCount val="9"/>
                <c:pt idx="0">
                  <c:v>5</c:v>
                </c:pt>
                <c:pt idx="1">
                  <c:v>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C9-431C-B2FE-88773A4461B9}"/>
            </c:ext>
          </c:extLst>
        </c:ser>
        <c:ser>
          <c:idx val="1"/>
          <c:order val="4"/>
          <c:tx>
            <c:strRef>
              <c:f>'3D sensors forecast'!$B$53</c:f>
              <c:strCache>
                <c:ptCount val="1"/>
                <c:pt idx="0">
                  <c:v>Flood illuminator</c:v>
                </c:pt>
              </c:strCache>
            </c:strRef>
          </c:tx>
          <c:cat>
            <c:numRef>
              <c:f>'3D sensors forecast'!$F$51:$N$51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forecast'!$F$53:$N$53</c:f>
              <c:numCache>
                <c:formatCode>_("$"* #,##0.00_);_("$"* \(#,##0.00\);_("$"* "-"??_);_(@_)</c:formatCode>
                <c:ptCount val="9"/>
                <c:pt idx="0">
                  <c:v>1</c:v>
                </c:pt>
                <c:pt idx="1">
                  <c:v>0.85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0C9-431C-B2FE-88773A4461B9}"/>
            </c:ext>
          </c:extLst>
        </c:ser>
        <c:ser>
          <c:idx val="0"/>
          <c:order val="5"/>
          <c:tx>
            <c:strRef>
              <c:f>'3D sensors forecast'!$B$52</c:f>
              <c:strCache>
                <c:ptCount val="1"/>
                <c:pt idx="0">
                  <c:v>Proximity sensor (3D)</c:v>
                </c:pt>
              </c:strCache>
            </c:strRef>
          </c:tx>
          <c:cat>
            <c:numRef>
              <c:f>'3D sensors forecast'!$F$51:$N$51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forecast'!$F$52:$N$52</c:f>
              <c:numCache>
                <c:formatCode>_("$"* #,##0.00_);_("$"* \(#,##0.00\);_("$"* "-"??_);_(@_)</c:formatCode>
                <c:ptCount val="9"/>
                <c:pt idx="0">
                  <c:v>0.5</c:v>
                </c:pt>
                <c:pt idx="1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0C9-431C-B2FE-88773A446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161152"/>
        <c:axId val="330236672"/>
      </c:lineChart>
      <c:catAx>
        <c:axId val="33016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236672"/>
        <c:crosses val="autoZero"/>
        <c:auto val="1"/>
        <c:lblAlgn val="ctr"/>
        <c:lblOffset val="100"/>
        <c:noMultiLvlLbl val="0"/>
      </c:catAx>
      <c:valAx>
        <c:axId val="330236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price per VCSEL array (USD)</a:t>
                </a:r>
              </a:p>
            </c:rich>
          </c:tx>
          <c:layout>
            <c:manualLayout>
              <c:xMode val="edge"/>
              <c:yMode val="edge"/>
              <c:x val="2.9215007184687919E-2"/>
              <c:y val="0.13069480943617345"/>
            </c:manualLayout>
          </c:layout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33016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07683088643724"/>
          <c:y val="0.21742229339207753"/>
          <c:w val="0.28521635190613098"/>
          <c:h val="0.6343595403247543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Revenue forecast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66521975484885"/>
          <c:y val="0.13784764207980654"/>
          <c:w val="0.5474785467062333"/>
          <c:h val="0.75847242190252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'3D sensors forecast'!$B$78</c:f>
              <c:strCache>
                <c:ptCount val="1"/>
                <c:pt idx="0">
                  <c:v>Proximity sensor (3D)</c:v>
                </c:pt>
              </c:strCache>
            </c:strRef>
          </c:tx>
          <c:invertIfNegative val="0"/>
          <c:cat>
            <c:numRef>
              <c:f>'3D sensors forecast'!$F$77:$N$77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forecast'!$F$78:$N$78</c:f>
              <c:numCache>
                <c:formatCode>_("$"* #,##0_);_("$"* \(#,##0\);_("$"* "-"??_);_(@_)</c:formatCode>
                <c:ptCount val="9"/>
                <c:pt idx="0">
                  <c:v>18.375</c:v>
                </c:pt>
                <c:pt idx="1">
                  <c:v>49.093938978000011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94-4517-A5FF-874DC6204E58}"/>
            </c:ext>
          </c:extLst>
        </c:ser>
        <c:ser>
          <c:idx val="1"/>
          <c:order val="1"/>
          <c:tx>
            <c:strRef>
              <c:f>'3D sensors forecast'!$B$79</c:f>
              <c:strCache>
                <c:ptCount val="1"/>
                <c:pt idx="0">
                  <c:v>Flood illuminator</c:v>
                </c:pt>
              </c:strCache>
            </c:strRef>
          </c:tx>
          <c:invertIfNegative val="0"/>
          <c:cat>
            <c:numRef>
              <c:f>'3D sensors forecast'!$F$77:$N$77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forecast'!$F$79:$N$79</c:f>
              <c:numCache>
                <c:formatCode>_("$"* #,##0_);_("$"* \(#,##0\);_("$"* "-"??_);_(@_)</c:formatCode>
                <c:ptCount val="9"/>
                <c:pt idx="0">
                  <c:v>36.75</c:v>
                </c:pt>
                <c:pt idx="1">
                  <c:v>104.32462032825001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94-4517-A5FF-874DC6204E58}"/>
            </c:ext>
          </c:extLst>
        </c:ser>
        <c:ser>
          <c:idx val="2"/>
          <c:order val="2"/>
          <c:tx>
            <c:strRef>
              <c:f>'3D sensors forecast'!$B$80</c:f>
              <c:strCache>
                <c:ptCount val="1"/>
                <c:pt idx="0">
                  <c:v>Dot projector array</c:v>
                </c:pt>
              </c:strCache>
            </c:strRef>
          </c:tx>
          <c:invertIfNegative val="0"/>
          <c:cat>
            <c:numRef>
              <c:f>'3D sensors forecast'!$F$77:$N$77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forecast'!$F$80:$N$80</c:f>
              <c:numCache>
                <c:formatCode>_("$"* #,##0_);_("$"* \(#,##0\);_("$"* "-"??_);_(@_)</c:formatCode>
                <c:ptCount val="9"/>
                <c:pt idx="0">
                  <c:v>183.75</c:v>
                </c:pt>
                <c:pt idx="1">
                  <c:v>460.25567791875005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94-4517-A5FF-874DC6204E58}"/>
            </c:ext>
          </c:extLst>
        </c:ser>
        <c:ser>
          <c:idx val="3"/>
          <c:order val="3"/>
          <c:tx>
            <c:strRef>
              <c:f>'3D sensors forecast'!$B$81</c:f>
              <c:strCache>
                <c:ptCount val="1"/>
                <c:pt idx="0">
                  <c:v>Flash illuminator LP</c:v>
                </c:pt>
              </c:strCache>
            </c:strRef>
          </c:tx>
          <c:invertIfNegative val="0"/>
          <c:cat>
            <c:numRef>
              <c:f>'3D sensors forecast'!$F$77:$N$77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forecast'!$F$81:$N$81</c:f>
              <c:numCache>
                <c:formatCode>_("$"* #,##0_);_("$"* \(#,##0\);_("$"* "-"??_);_(@_)</c:formatCode>
                <c:ptCount val="9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94-4517-A5FF-874DC6204E58}"/>
            </c:ext>
          </c:extLst>
        </c:ser>
        <c:ser>
          <c:idx val="4"/>
          <c:order val="4"/>
          <c:tx>
            <c:strRef>
              <c:f>'3D sensors forecast'!$B$82</c:f>
              <c:strCache>
                <c:ptCount val="1"/>
                <c:pt idx="0">
                  <c:v>Flash illuminator HP</c:v>
                </c:pt>
              </c:strCache>
            </c:strRef>
          </c:tx>
          <c:invertIfNegative val="0"/>
          <c:cat>
            <c:numRef>
              <c:f>'3D sensors forecast'!$F$77:$N$77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forecast'!$F$82:$N$82</c:f>
              <c:numCache>
                <c:formatCode>_("$"* #,##0_);_("$"* \(#,##0\);_("$"* "-"??_);_(@_)</c:formatCode>
                <c:ptCount val="9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94-4517-A5FF-874DC6204E58}"/>
            </c:ext>
          </c:extLst>
        </c:ser>
        <c:ser>
          <c:idx val="5"/>
          <c:order val="5"/>
          <c:tx>
            <c:strRef>
              <c:f>'3D sensors forecast'!$B$83</c:f>
              <c:strCache>
                <c:ptCount val="1"/>
                <c:pt idx="0">
                  <c:v>Next generation arrays</c:v>
                </c:pt>
              </c:strCache>
            </c:strRef>
          </c:tx>
          <c:invertIfNegative val="0"/>
          <c:cat>
            <c:numRef>
              <c:f>'3D sensors forecast'!$F$77:$N$77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forecast'!$F$83:$N$83</c:f>
              <c:numCache>
                <c:formatCode>_("$"* #,##0_);_("$"* \(#,##0\);_("$"* "-"??_);_(@_)</c:formatCode>
                <c:ptCount val="9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694-4517-A5FF-874DC6204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276224"/>
        <c:axId val="330282112"/>
      </c:barChart>
      <c:catAx>
        <c:axId val="33027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282112"/>
        <c:crosses val="autoZero"/>
        <c:auto val="1"/>
        <c:lblAlgn val="ctr"/>
        <c:lblOffset val="100"/>
        <c:noMultiLvlLbl val="0"/>
      </c:catAx>
      <c:valAx>
        <c:axId val="330282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</a:t>
                </a:r>
                <a:r>
                  <a:rPr lang="en-US" baseline="0"/>
                  <a:t> VCSEL array sales</a:t>
                </a:r>
                <a:r>
                  <a:rPr lang="en-US"/>
                  <a:t> (USD,</a:t>
                </a:r>
                <a:r>
                  <a:rPr lang="en-US" baseline="0"/>
                  <a:t> mn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8030550348087468E-2"/>
              <c:y val="0.1378477530900898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3027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431461544665032"/>
          <c:y val="0.13634820899852554"/>
          <c:w val="0.26976779913164389"/>
          <c:h val="0.80813134143288057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Revenue forecast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697225640354928"/>
          <c:y val="0.13784764207980654"/>
          <c:w val="0.55065111814280854"/>
          <c:h val="0.75847242190252218"/>
        </c:manualLayout>
      </c:layout>
      <c:lineChart>
        <c:grouping val="standard"/>
        <c:varyColors val="0"/>
        <c:ser>
          <c:idx val="2"/>
          <c:order val="0"/>
          <c:tx>
            <c:strRef>
              <c:f>'3D sensors forecast'!$B$80</c:f>
              <c:strCache>
                <c:ptCount val="1"/>
                <c:pt idx="0">
                  <c:v>Dot projector array</c:v>
                </c:pt>
              </c:strCache>
            </c:strRef>
          </c:tx>
          <c:cat>
            <c:numRef>
              <c:f>'3D sensors forecast'!$F$77:$N$77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forecast'!$F$80:$N$80</c:f>
              <c:numCache>
                <c:formatCode>_("$"* #,##0_);_("$"* \(#,##0\);_("$"* "-"??_);_(@_)</c:formatCode>
                <c:ptCount val="9"/>
                <c:pt idx="0">
                  <c:v>183.75</c:v>
                </c:pt>
                <c:pt idx="1">
                  <c:v>460.25567791875005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45-4590-B3A3-4AE1B94DAC5F}"/>
            </c:ext>
          </c:extLst>
        </c:ser>
        <c:ser>
          <c:idx val="3"/>
          <c:order val="1"/>
          <c:tx>
            <c:strRef>
              <c:f>'3D sensors forecast'!$B$81</c:f>
              <c:strCache>
                <c:ptCount val="1"/>
                <c:pt idx="0">
                  <c:v>Flash illuminator LP</c:v>
                </c:pt>
              </c:strCache>
            </c:strRef>
          </c:tx>
          <c:cat>
            <c:numRef>
              <c:f>'3D sensors forecast'!$F$77:$N$77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forecast'!$F$81:$N$81</c:f>
              <c:numCache>
                <c:formatCode>_("$"* #,##0_);_("$"* \(#,##0\);_("$"* "-"??_);_(@_)</c:formatCode>
                <c:ptCount val="9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5-4590-B3A3-4AE1B94DAC5F}"/>
            </c:ext>
          </c:extLst>
        </c:ser>
        <c:ser>
          <c:idx val="4"/>
          <c:order val="2"/>
          <c:tx>
            <c:strRef>
              <c:f>'3D sensors forecast'!$B$82</c:f>
              <c:strCache>
                <c:ptCount val="1"/>
                <c:pt idx="0">
                  <c:v>Flash illuminator HP</c:v>
                </c:pt>
              </c:strCache>
            </c:strRef>
          </c:tx>
          <c:cat>
            <c:numRef>
              <c:f>'3D sensors forecast'!$F$77:$N$77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forecast'!$F$82:$N$82</c:f>
              <c:numCache>
                <c:formatCode>_("$"* #,##0_);_("$"* \(#,##0\);_("$"* "-"??_);_(@_)</c:formatCode>
                <c:ptCount val="9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45-4590-B3A3-4AE1B94DAC5F}"/>
            </c:ext>
          </c:extLst>
        </c:ser>
        <c:ser>
          <c:idx val="1"/>
          <c:order val="3"/>
          <c:tx>
            <c:strRef>
              <c:f>'3D sensors forecast'!$B$79</c:f>
              <c:strCache>
                <c:ptCount val="1"/>
                <c:pt idx="0">
                  <c:v>Flood illuminator</c:v>
                </c:pt>
              </c:strCache>
            </c:strRef>
          </c:tx>
          <c:cat>
            <c:numRef>
              <c:f>'3D sensors forecast'!$F$77:$N$77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forecast'!$F$79:$N$79</c:f>
              <c:numCache>
                <c:formatCode>_("$"* #,##0_);_("$"* \(#,##0\);_("$"* "-"??_);_(@_)</c:formatCode>
                <c:ptCount val="9"/>
                <c:pt idx="0">
                  <c:v>36.75</c:v>
                </c:pt>
                <c:pt idx="1">
                  <c:v>104.32462032825001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45-4590-B3A3-4AE1B94DAC5F}"/>
            </c:ext>
          </c:extLst>
        </c:ser>
        <c:ser>
          <c:idx val="5"/>
          <c:order val="4"/>
          <c:tx>
            <c:strRef>
              <c:f>'3D sensors forecast'!$B$83</c:f>
              <c:strCache>
                <c:ptCount val="1"/>
                <c:pt idx="0">
                  <c:v>Next generation arrays</c:v>
                </c:pt>
              </c:strCache>
            </c:strRef>
          </c:tx>
          <c:cat>
            <c:numRef>
              <c:f>'3D sensors forecast'!$F$77:$N$77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forecast'!$F$83:$N$83</c:f>
              <c:numCache>
                <c:formatCode>_("$"* #,##0_);_("$"* \(#,##0\);_("$"* "-"??_);_(@_)</c:formatCode>
                <c:ptCount val="9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045-4590-B3A3-4AE1B94DAC5F}"/>
            </c:ext>
          </c:extLst>
        </c:ser>
        <c:ser>
          <c:idx val="0"/>
          <c:order val="5"/>
          <c:tx>
            <c:strRef>
              <c:f>'3D sensors forecast'!$B$78</c:f>
              <c:strCache>
                <c:ptCount val="1"/>
                <c:pt idx="0">
                  <c:v>Proximity sensor (3D)</c:v>
                </c:pt>
              </c:strCache>
            </c:strRef>
          </c:tx>
          <c:cat>
            <c:numRef>
              <c:f>'3D sensors forecast'!$F$77:$N$77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forecast'!$F$78:$N$78</c:f>
              <c:numCache>
                <c:formatCode>_("$"* #,##0_);_("$"* \(#,##0\);_("$"* "-"??_);_(@_)</c:formatCode>
                <c:ptCount val="9"/>
                <c:pt idx="0">
                  <c:v>18.375</c:v>
                </c:pt>
                <c:pt idx="1">
                  <c:v>49.093938978000011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045-4590-B3A3-4AE1B94DA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34208"/>
        <c:axId val="330335744"/>
      </c:lineChart>
      <c:catAx>
        <c:axId val="33033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335744"/>
        <c:crosses val="autoZero"/>
        <c:auto val="1"/>
        <c:lblAlgn val="ctr"/>
        <c:lblOffset val="100"/>
        <c:noMultiLvlLbl val="0"/>
      </c:catAx>
      <c:valAx>
        <c:axId val="330335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VCSEL array sales (USD, mn)</a:t>
                </a:r>
              </a:p>
            </c:rich>
          </c:tx>
          <c:layout>
            <c:manualLayout>
              <c:xMode val="edge"/>
              <c:yMode val="edge"/>
              <c:x val="2.1984712591799557E-2"/>
              <c:y val="0.13814774966913901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30334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006836955104991"/>
          <c:y val="0.13644079254301195"/>
          <c:w val="0.26671391221737184"/>
          <c:h val="0.79483266526387952"/>
        </c:manualLayout>
      </c:layout>
      <c:overlay val="1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64537854572231"/>
          <c:y val="0.12954240112132717"/>
          <c:w val="0.79879901851475454"/>
          <c:h val="0.75447782388695483"/>
        </c:manualLayout>
      </c:layout>
      <c:barChart>
        <c:barDir val="col"/>
        <c:grouping val="stacked"/>
        <c:varyColors val="0"/>
        <c:ser>
          <c:idx val="0"/>
          <c:order val="0"/>
          <c:tx>
            <c:v>Communications</c:v>
          </c:tx>
          <c:invertIfNegative val="0"/>
          <c:cat>
            <c:numRef>
              <c:f>'Comm VCSELs forecast'!$F$125:$N$125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'Comm VCSELs forecast'!$F$168:$N$168</c:f>
              <c:numCache>
                <c:formatCode>_("$"* #,##0_);_("$"* \(#,##0\);_("$"* "-"??_);_(@_)</c:formatCode>
                <c:ptCount val="9"/>
                <c:pt idx="0">
                  <c:v>321.57664515262326</c:v>
                </c:pt>
                <c:pt idx="1">
                  <c:v>358.5671386680005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EA-41C9-8F93-68B8EE4827A5}"/>
            </c:ext>
          </c:extLst>
        </c:ser>
        <c:ser>
          <c:idx val="1"/>
          <c:order val="1"/>
          <c:tx>
            <c:v>Handset 3D Depth Sensors</c:v>
          </c:tx>
          <c:invertIfNegative val="0"/>
          <c:cat>
            <c:numRef>
              <c:f>'Comm VCSELs forecast'!$F$125:$N$125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forecast'!$F$84:$N$84</c:f>
              <c:numCache>
                <c:formatCode>_("$"* #,##0_);_("$"* \(#,##0\);_("$"* "-"??_);_(@_)</c:formatCode>
                <c:ptCount val="9"/>
                <c:pt idx="0">
                  <c:v>238.875</c:v>
                </c:pt>
                <c:pt idx="1">
                  <c:v>613.67423722500007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EA-41C9-8F93-68B8EE482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702208"/>
        <c:axId val="330712192"/>
      </c:barChart>
      <c:catAx>
        <c:axId val="3307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712192"/>
        <c:crosses val="autoZero"/>
        <c:auto val="1"/>
        <c:lblAlgn val="ctr"/>
        <c:lblOffset val="100"/>
        <c:noMultiLvlLbl val="0"/>
      </c:catAx>
      <c:valAx>
        <c:axId val="330712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Annual sales (Mn)</a:t>
                </a:r>
              </a:p>
            </c:rich>
          </c:tx>
          <c:layout>
            <c:manualLayout>
              <c:xMode val="edge"/>
              <c:yMode val="edge"/>
              <c:x val="1.3542383634623439E-2"/>
              <c:y val="0.31748550787438945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307022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757932024809653"/>
          <c:y val="2.1796997313361946E-2"/>
          <c:w val="0.73733265334920828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62096516464901"/>
          <c:y val="0.14429078923274125"/>
          <c:w val="0.81882360016907485"/>
          <c:h val="0.73972935359824221"/>
        </c:manualLayout>
      </c:layout>
      <c:lineChart>
        <c:grouping val="standard"/>
        <c:varyColors val="0"/>
        <c:ser>
          <c:idx val="0"/>
          <c:order val="0"/>
          <c:tx>
            <c:v>Communications</c:v>
          </c:tx>
          <c:cat>
            <c:numRef>
              <c:f>'Comm VCSELs forecast'!$F$79:$N$79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'Comm VCSELs forecast'!$F$122:$N$122</c:f>
              <c:numCache>
                <c:formatCode>_("$"* #,##0.0_);_("$"* \(#,##0.0\);_("$"* "-"??_);_(@_)</c:formatCode>
                <c:ptCount val="9"/>
                <c:pt idx="0">
                  <c:v>10.069504200366099</c:v>
                </c:pt>
                <c:pt idx="1">
                  <c:v>9.2111542675912279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9A-4746-BB60-B271530777CC}"/>
            </c:ext>
          </c:extLst>
        </c:ser>
        <c:ser>
          <c:idx val="1"/>
          <c:order val="1"/>
          <c:tx>
            <c:v>3D Depth Sensing</c:v>
          </c:tx>
          <c:cat>
            <c:numRef>
              <c:f>'Comm VCSELs forecast'!$F$79:$N$79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'3D sensors forecast'!$F$58:$N$58</c:f>
              <c:numCache>
                <c:formatCode>_("$"* #,##0.00_);_("$"* \(#,##0.00\);_("$"* "-"??_);_(@_)</c:formatCode>
                <c:ptCount val="9"/>
                <c:pt idx="0">
                  <c:v>2.1666666666666665</c:v>
                </c:pt>
                <c:pt idx="1">
                  <c:v>1.6662464827710113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9A-4746-BB60-B27153077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750592"/>
        <c:axId val="330752384"/>
      </c:lineChart>
      <c:catAx>
        <c:axId val="33075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30752384"/>
        <c:crosses val="autoZero"/>
        <c:auto val="1"/>
        <c:lblAlgn val="ctr"/>
        <c:lblOffset val="100"/>
        <c:noMultiLvlLbl val="0"/>
      </c:catAx>
      <c:valAx>
        <c:axId val="330752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ASP</a:t>
                </a:r>
                <a:r>
                  <a:rPr lang="en-US" sz="1050" baseline="0"/>
                  <a:t> </a:t>
                </a:r>
                <a:r>
                  <a:rPr lang="en-US" sz="1050"/>
                  <a:t>(USD)</a:t>
                </a:r>
              </a:p>
            </c:rich>
          </c:tx>
          <c:layout>
            <c:manualLayout>
              <c:xMode val="edge"/>
              <c:yMode val="edge"/>
              <c:x val="3.5966607613223033E-2"/>
              <c:y val="0.39986474884718687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307505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970224150296178"/>
          <c:y val="4.1666666666666664E-2"/>
          <c:w val="0.69429711320598075"/>
          <c:h val="8.3717191601049873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VCSEL arrays for Handset 3D Sensors</a:t>
            </a:r>
          </a:p>
        </c:rich>
      </c:tx>
      <c:layout>
        <c:manualLayout>
          <c:xMode val="edge"/>
          <c:yMode val="edge"/>
          <c:x val="0.23328439877218737"/>
          <c:y val="1.49396954123249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5409566341521"/>
          <c:y val="0.13433278325239284"/>
          <c:w val="0.77790339640380768"/>
          <c:h val="0.74968739685982366"/>
        </c:manualLayout>
      </c:layout>
      <c:barChart>
        <c:barDir val="col"/>
        <c:grouping val="stacked"/>
        <c:varyColors val="0"/>
        <c:ser>
          <c:idx val="1"/>
          <c:order val="0"/>
          <c:tx>
            <c:v>Handset 3D Depth Sensors</c:v>
          </c:tx>
          <c:invertIfNegative val="0"/>
          <c:cat>
            <c:numRef>
              <c:f>'Comm VCSELs forecast'!$F$125:$N$125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forecast'!$F$84:$N$84</c:f>
              <c:numCache>
                <c:formatCode>_("$"* #,##0_);_("$"* \(#,##0\);_("$"* "-"??_);_(@_)</c:formatCode>
                <c:ptCount val="9"/>
                <c:pt idx="0">
                  <c:v>238.875</c:v>
                </c:pt>
                <c:pt idx="1">
                  <c:v>613.67423722500007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6A-A54F-B866-AC4A7702A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469760"/>
        <c:axId val="330471296"/>
      </c:barChart>
      <c:catAx>
        <c:axId val="3304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471296"/>
        <c:crosses val="autoZero"/>
        <c:auto val="1"/>
        <c:lblAlgn val="ctr"/>
        <c:lblOffset val="100"/>
        <c:noMultiLvlLbl val="0"/>
      </c:catAx>
      <c:valAx>
        <c:axId val="330471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Annual sales (Mn)</a:t>
                </a:r>
              </a:p>
            </c:rich>
          </c:tx>
          <c:layout>
            <c:manualLayout>
              <c:xMode val="edge"/>
              <c:yMode val="edge"/>
              <c:x val="1.3542383634623439E-2"/>
              <c:y val="0.31748550787438945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3046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Automotive</a:t>
            </a:r>
            <a:r>
              <a:rPr lang="en-US" sz="1400" baseline="0"/>
              <a:t> LIDAR modules</a:t>
            </a:r>
            <a:endParaRPr lang="en-US" sz="1400"/>
          </a:p>
        </c:rich>
      </c:tx>
      <c:layout>
        <c:manualLayout>
          <c:xMode val="edge"/>
          <c:yMode val="edge"/>
          <c:x val="0.20277586681752982"/>
          <c:y val="1.0149239117131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5409566341521"/>
          <c:y val="0.12954240112132717"/>
          <c:w val="0.77790339640380768"/>
          <c:h val="0.75447782388695483"/>
        </c:manualLayout>
      </c:layout>
      <c:barChart>
        <c:barDir val="col"/>
        <c:grouping val="stacked"/>
        <c:varyColors val="0"/>
        <c:ser>
          <c:idx val="1"/>
          <c:order val="0"/>
          <c:tx>
            <c:v>Handset 3D Depth Sensors</c:v>
          </c:tx>
          <c:spPr>
            <a:solidFill>
              <a:schemeClr val="accent1"/>
            </a:solidFill>
          </c:spPr>
          <c:invertIfNegative val="0"/>
          <c:cat>
            <c:numRef>
              <c:f>'Comm VCSELs forecast'!$F$125:$N$125</c:f>
              <c:numCache>
                <c:formatCode>General</c:formatCod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numCache>
            </c:numRef>
          </c:cat>
          <c:val>
            <c:numRef>
              <c:f>'3D sensors forecast'!$F$86:$N$86</c:f>
              <c:numCache>
                <c:formatCode>_("$"* #,##0_);_("$"* \(#,##0\);_("$"* "-"??_);_(@_)</c:formatCode>
                <c:ptCount val="9"/>
                <c:pt idx="0">
                  <c:v>266.00119599999999</c:v>
                </c:pt>
                <c:pt idx="1">
                  <c:v>228.93944787499998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C8-8640-ADBD-E493465A4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496256"/>
        <c:axId val="330502144"/>
      </c:barChart>
      <c:catAx>
        <c:axId val="3304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0502144"/>
        <c:crosses val="autoZero"/>
        <c:auto val="1"/>
        <c:lblAlgn val="ctr"/>
        <c:lblOffset val="100"/>
        <c:noMultiLvlLbl val="0"/>
      </c:catAx>
      <c:valAx>
        <c:axId val="330502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Annual sales (Mn)</a:t>
                </a:r>
              </a:p>
            </c:rich>
          </c:tx>
          <c:layout>
            <c:manualLayout>
              <c:xMode val="edge"/>
              <c:yMode val="edge"/>
              <c:x val="1.3542383634623439E-2"/>
              <c:y val="0.31748550787438945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3049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image" Target="../media/image1.png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6373813</xdr:colOff>
      <xdr:row>0</xdr:row>
      <xdr:rowOff>87313</xdr:rowOff>
    </xdr:from>
    <xdr:to>
      <xdr:col>1</xdr:col>
      <xdr:colOff>9779001</xdr:colOff>
      <xdr:row>4</xdr:row>
      <xdr:rowOff>2594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1313" y="87313"/>
          <a:ext cx="3405188" cy="716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206375</xdr:colOff>
      <xdr:row>5</xdr:row>
      <xdr:rowOff>190500</xdr:rowOff>
    </xdr:from>
    <xdr:to>
      <xdr:col>12</xdr:col>
      <xdr:colOff>203730</xdr:colOff>
      <xdr:row>22</xdr:row>
      <xdr:rowOff>3521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158875"/>
          <a:ext cx="6109230" cy="2718146"/>
        </a:xfrm>
        <a:prstGeom prst="rect">
          <a:avLst/>
        </a:prstGeom>
      </xdr:spPr>
    </xdr:pic>
    <xdr:clientData/>
  </xdr:twoCellAnchor>
  <xdr:twoCellAnchor editAs="oneCell">
    <xdr:from>
      <xdr:col>10</xdr:col>
      <xdr:colOff>508000</xdr:colOff>
      <xdr:row>0</xdr:row>
      <xdr:rowOff>47625</xdr:rowOff>
    </xdr:from>
    <xdr:to>
      <xdr:col>17</xdr:col>
      <xdr:colOff>23813</xdr:colOff>
      <xdr:row>3</xdr:row>
      <xdr:rowOff>161344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26125" y="47625"/>
          <a:ext cx="3405188" cy="716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58737</xdr:colOff>
      <xdr:row>17</xdr:row>
      <xdr:rowOff>122239</xdr:rowOff>
    </xdr:from>
    <xdr:to>
      <xdr:col>5</xdr:col>
      <xdr:colOff>0</xdr:colOff>
      <xdr:row>22</xdr:row>
      <xdr:rowOff>214313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376237" y="3757614"/>
          <a:ext cx="3878263" cy="996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All</a:t>
          </a:r>
          <a:r>
            <a:rPr lang="en-US" sz="1100" baseline="0"/>
            <a:t> new phones are using 940 nm products starting in 2018. </a:t>
          </a:r>
        </a:p>
        <a:p>
          <a:r>
            <a:rPr lang="en-US" sz="1100" baseline="0"/>
            <a:t>Some legacy devices use 850 nm. </a:t>
          </a:r>
        </a:p>
        <a:p>
          <a:endParaRPr lang="en-US" sz="1100" baseline="0"/>
        </a:p>
        <a:p>
          <a:r>
            <a:rPr lang="en-US" sz="1100" baseline="0"/>
            <a:t>Front camera = located on display side of the phone, facing user</a:t>
          </a:r>
        </a:p>
        <a:p>
          <a:r>
            <a:rPr lang="en-US" sz="1100" baseline="0"/>
            <a:t>Rear camera = faces away from user, also called world facing</a:t>
          </a:r>
          <a:endParaRPr lang="en-US" sz="1100"/>
        </a:p>
      </xdr:txBody>
    </xdr:sp>
    <xdr:clientData/>
  </xdr:twoCellAnchor>
  <xdr:twoCellAnchor editAs="oneCell">
    <xdr:from>
      <xdr:col>1</xdr:col>
      <xdr:colOff>141740</xdr:colOff>
      <xdr:row>48</xdr:row>
      <xdr:rowOff>1575</xdr:rowOff>
    </xdr:from>
    <xdr:to>
      <xdr:col>10</xdr:col>
      <xdr:colOff>634999</xdr:colOff>
      <xdr:row>70</xdr:row>
      <xdr:rowOff>22770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240" y="9891700"/>
          <a:ext cx="9280072" cy="368832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11</xdr:col>
      <xdr:colOff>587375</xdr:colOff>
      <xdr:row>4</xdr:row>
      <xdr:rowOff>81969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0250" y="166688"/>
          <a:ext cx="3405188" cy="7169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51593</xdr:colOff>
      <xdr:row>6</xdr:row>
      <xdr:rowOff>87312</xdr:rowOff>
    </xdr:from>
    <xdr:to>
      <xdr:col>8</xdr:col>
      <xdr:colOff>523875</xdr:colOff>
      <xdr:row>21</xdr:row>
      <xdr:rowOff>103188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55563</xdr:colOff>
      <xdr:row>6</xdr:row>
      <xdr:rowOff>87311</xdr:rowOff>
    </xdr:from>
    <xdr:to>
      <xdr:col>22</xdr:col>
      <xdr:colOff>277813</xdr:colOff>
      <xdr:row>21</xdr:row>
      <xdr:rowOff>79375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123030</xdr:colOff>
      <xdr:row>32</xdr:row>
      <xdr:rowOff>88899</xdr:rowOff>
    </xdr:from>
    <xdr:to>
      <xdr:col>11</xdr:col>
      <xdr:colOff>380999</xdr:colOff>
      <xdr:row>49</xdr:row>
      <xdr:rowOff>7937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29370</xdr:colOff>
      <xdr:row>59</xdr:row>
      <xdr:rowOff>73024</xdr:rowOff>
    </xdr:from>
    <xdr:to>
      <xdr:col>7</xdr:col>
      <xdr:colOff>301625</xdr:colOff>
      <xdr:row>74</xdr:row>
      <xdr:rowOff>88901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446089</xdr:colOff>
      <xdr:row>59</xdr:row>
      <xdr:rowOff>87312</xdr:rowOff>
    </xdr:from>
    <xdr:to>
      <xdr:col>18</xdr:col>
      <xdr:colOff>47626</xdr:colOff>
      <xdr:row>74</xdr:row>
      <xdr:rowOff>88900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349250</xdr:colOff>
      <xdr:row>23</xdr:row>
      <xdr:rowOff>55562</xdr:rowOff>
    </xdr:from>
    <xdr:to>
      <xdr:col>22</xdr:col>
      <xdr:colOff>246063</xdr:colOff>
      <xdr:row>36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/>
      </xdr:nvSpPr>
      <xdr:spPr>
        <a:xfrm>
          <a:off x="8945563" y="4040187"/>
          <a:ext cx="3595688" cy="2516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Proximity sensor arrays are highest volume because used with both SL and TOF facial recognition, and on other phones for autofocus as well. 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Flood and dot arrays are next highest because used in   structured light approach in facial recognition in iPhone X</a:t>
          </a:r>
        </a:p>
        <a:p>
          <a:endParaRPr lang="en-US" sz="1100"/>
        </a:p>
        <a:p>
          <a:r>
            <a:rPr lang="en-US" sz="1100"/>
            <a:t>Flash array lowest volume because mainly used in AR/VR,</a:t>
          </a:r>
          <a:r>
            <a:rPr lang="en-US" sz="1100" baseline="0"/>
            <a:t> not a popular approach for facial recognition.</a:t>
          </a:r>
          <a:endParaRPr lang="en-US" sz="1100"/>
        </a:p>
        <a:p>
          <a:endParaRPr lang="en-US" sz="1100"/>
        </a:p>
        <a:p>
          <a:r>
            <a:rPr lang="en-US" sz="1100"/>
            <a:t>Key assumptions:  </a:t>
          </a:r>
        </a:p>
        <a:p>
          <a:r>
            <a:rPr lang="en-US" sz="1100"/>
            <a:t>1. Facial recognition is in 41% of all smartphones by 2024</a:t>
          </a:r>
        </a:p>
        <a:p>
          <a:r>
            <a:rPr lang="en-US" sz="1100"/>
            <a:t>2. </a:t>
          </a:r>
          <a:r>
            <a:rPr lang="en-US" sz="1100" b="1">
              <a:solidFill>
                <a:srgbClr val="C00000"/>
              </a:solidFill>
            </a:rPr>
            <a:t>AR/VR</a:t>
          </a:r>
          <a:r>
            <a:rPr lang="en-US" sz="1100" b="1" baseline="0">
              <a:solidFill>
                <a:srgbClr val="C00000"/>
              </a:solidFill>
            </a:rPr>
            <a:t> is in 20% of all phones by 2024</a:t>
          </a:r>
        </a:p>
        <a:p>
          <a:r>
            <a:rPr lang="en-US" sz="1100" baseline="0"/>
            <a:t>3. TOF lags Structured Light in market by three years</a:t>
          </a:r>
          <a:endParaRPr lang="en-US" sz="1100"/>
        </a:p>
      </xdr:txBody>
    </xdr:sp>
    <xdr:clientData/>
  </xdr:twoCellAnchor>
  <xdr:twoCellAnchor>
    <xdr:from>
      <xdr:col>1</xdr:col>
      <xdr:colOff>404812</xdr:colOff>
      <xdr:row>88</xdr:row>
      <xdr:rowOff>7938</xdr:rowOff>
    </xdr:from>
    <xdr:to>
      <xdr:col>7</xdr:col>
      <xdr:colOff>492124</xdr:colOff>
      <xdr:row>103</xdr:row>
      <xdr:rowOff>53976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150814</xdr:colOff>
      <xdr:row>88</xdr:row>
      <xdr:rowOff>39688</xdr:rowOff>
    </xdr:from>
    <xdr:to>
      <xdr:col>18</xdr:col>
      <xdr:colOff>55563</xdr:colOff>
      <xdr:row>103</xdr:row>
      <xdr:rowOff>111125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11</xdr:col>
      <xdr:colOff>380999</xdr:colOff>
      <xdr:row>0</xdr:row>
      <xdr:rowOff>87314</xdr:rowOff>
    </xdr:from>
    <xdr:to>
      <xdr:col>18</xdr:col>
      <xdr:colOff>357187</xdr:colOff>
      <xdr:row>4</xdr:row>
      <xdr:rowOff>2595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62874" y="87314"/>
          <a:ext cx="3381376" cy="732844"/>
        </a:xfrm>
        <a:prstGeom prst="rect">
          <a:avLst/>
        </a:prstGeom>
      </xdr:spPr>
    </xdr:pic>
    <xdr:clientData/>
  </xdr:twoCellAnchor>
  <xdr:twoCellAnchor>
    <xdr:from>
      <xdr:col>18</xdr:col>
      <xdr:colOff>174625</xdr:colOff>
      <xdr:row>88</xdr:row>
      <xdr:rowOff>39688</xdr:rowOff>
    </xdr:from>
    <xdr:to>
      <xdr:col>25</xdr:col>
      <xdr:colOff>206375</xdr:colOff>
      <xdr:row>103</xdr:row>
      <xdr:rowOff>127001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47A426CC-08E7-DA48-A363-812083DB7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15875</xdr:colOff>
      <xdr:row>88</xdr:row>
      <xdr:rowOff>15876</xdr:rowOff>
    </xdr:from>
    <xdr:to>
      <xdr:col>33</xdr:col>
      <xdr:colOff>444499</xdr:colOff>
      <xdr:row>105</xdr:row>
      <xdr:rowOff>127001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45F671DD-5097-804E-AA03-57D4A0902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428625</xdr:colOff>
      <xdr:row>104</xdr:row>
      <xdr:rowOff>87312</xdr:rowOff>
    </xdr:from>
    <xdr:to>
      <xdr:col>7</xdr:col>
      <xdr:colOff>515937</xdr:colOff>
      <xdr:row>119</xdr:row>
      <xdr:rowOff>133350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A076DCE2-8CCA-D845-BE28-666B462AE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43656</xdr:colOff>
      <xdr:row>7</xdr:row>
      <xdr:rowOff>7937</xdr:rowOff>
    </xdr:from>
    <xdr:to>
      <xdr:col>8</xdr:col>
      <xdr:colOff>515938</xdr:colOff>
      <xdr:row>22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47626</xdr:colOff>
      <xdr:row>7</xdr:row>
      <xdr:rowOff>7936</xdr:rowOff>
    </xdr:from>
    <xdr:to>
      <xdr:col>19</xdr:col>
      <xdr:colOff>142876</xdr:colOff>
      <xdr:row>21</xdr:row>
      <xdr:rowOff>166686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107155</xdr:colOff>
      <xdr:row>28</xdr:row>
      <xdr:rowOff>9524</xdr:rowOff>
    </xdr:from>
    <xdr:to>
      <xdr:col>11</xdr:col>
      <xdr:colOff>365124</xdr:colOff>
      <xdr:row>44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100807</xdr:colOff>
      <xdr:row>51</xdr:row>
      <xdr:rowOff>57149</xdr:rowOff>
    </xdr:from>
    <xdr:to>
      <xdr:col>8</xdr:col>
      <xdr:colOff>460375</xdr:colOff>
      <xdr:row>66</xdr:row>
      <xdr:rowOff>73026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96839</xdr:colOff>
      <xdr:row>51</xdr:row>
      <xdr:rowOff>87313</xdr:rowOff>
    </xdr:from>
    <xdr:to>
      <xdr:col>19</xdr:col>
      <xdr:colOff>166688</xdr:colOff>
      <xdr:row>66</xdr:row>
      <xdr:rowOff>88901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214312</xdr:colOff>
      <xdr:row>0</xdr:row>
      <xdr:rowOff>95250</xdr:rowOff>
    </xdr:from>
    <xdr:to>
      <xdr:col>18</xdr:col>
      <xdr:colOff>230188</xdr:colOff>
      <xdr:row>4</xdr:row>
      <xdr:rowOff>10531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239000" y="95250"/>
          <a:ext cx="3373438" cy="7328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309563</xdr:colOff>
      <xdr:row>6</xdr:row>
      <xdr:rowOff>119064</xdr:rowOff>
    </xdr:from>
    <xdr:to>
      <xdr:col>12</xdr:col>
      <xdr:colOff>587376</xdr:colOff>
      <xdr:row>23</xdr:row>
      <xdr:rowOff>100013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27780</xdr:colOff>
      <xdr:row>6</xdr:row>
      <xdr:rowOff>95251</xdr:rowOff>
    </xdr:from>
    <xdr:to>
      <xdr:col>6</xdr:col>
      <xdr:colOff>206375</xdr:colOff>
      <xdr:row>23</xdr:row>
      <xdr:rowOff>71438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317500</xdr:colOff>
      <xdr:row>0</xdr:row>
      <xdr:rowOff>95250</xdr:rowOff>
    </xdr:from>
    <xdr:to>
      <xdr:col>12</xdr:col>
      <xdr:colOff>515938</xdr:colOff>
      <xdr:row>4</xdr:row>
      <xdr:rowOff>42282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3438" y="95250"/>
          <a:ext cx="3405188" cy="7249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6</xdr:row>
      <xdr:rowOff>50800</xdr:rowOff>
    </xdr:from>
    <xdr:to>
      <xdr:col>7</xdr:col>
      <xdr:colOff>539750</xdr:colOff>
      <xdr:row>19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36</xdr:row>
      <xdr:rowOff>95250</xdr:rowOff>
    </xdr:from>
    <xdr:to>
      <xdr:col>5</xdr:col>
      <xdr:colOff>357186</xdr:colOff>
      <xdr:row>49</xdr:row>
      <xdr:rowOff>69850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452436</xdr:colOff>
      <xdr:row>36</xdr:row>
      <xdr:rowOff>90489</xdr:rowOff>
    </xdr:from>
    <xdr:to>
      <xdr:col>10</xdr:col>
      <xdr:colOff>515937</xdr:colOff>
      <xdr:row>49</xdr:row>
      <xdr:rowOff>65089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609599</xdr:colOff>
      <xdr:row>36</xdr:row>
      <xdr:rowOff>101600</xdr:rowOff>
    </xdr:from>
    <xdr:to>
      <xdr:col>16</xdr:col>
      <xdr:colOff>476250</xdr:colOff>
      <xdr:row>49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615950</xdr:colOff>
      <xdr:row>6</xdr:row>
      <xdr:rowOff>52387</xdr:rowOff>
    </xdr:from>
    <xdr:to>
      <xdr:col>13</xdr:col>
      <xdr:colOff>714375</xdr:colOff>
      <xdr:row>19</xdr:row>
      <xdr:rowOff>39687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68</xdr:row>
      <xdr:rowOff>44450</xdr:rowOff>
    </xdr:from>
    <xdr:to>
      <xdr:col>6</xdr:col>
      <xdr:colOff>1</xdr:colOff>
      <xdr:row>80</xdr:row>
      <xdr:rowOff>6350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41275</xdr:colOff>
      <xdr:row>68</xdr:row>
      <xdr:rowOff>53975</xdr:rowOff>
    </xdr:from>
    <xdr:to>
      <xdr:col>12</xdr:col>
      <xdr:colOff>0</xdr:colOff>
      <xdr:row>80</xdr:row>
      <xdr:rowOff>15875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90487</xdr:colOff>
      <xdr:row>68</xdr:row>
      <xdr:rowOff>55563</xdr:rowOff>
    </xdr:from>
    <xdr:to>
      <xdr:col>18</xdr:col>
      <xdr:colOff>461962</xdr:colOff>
      <xdr:row>80</xdr:row>
      <xdr:rowOff>17463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9</xdr:col>
      <xdr:colOff>174626</xdr:colOff>
      <xdr:row>0</xdr:row>
      <xdr:rowOff>142875</xdr:rowOff>
    </xdr:from>
    <xdr:to>
      <xdr:col>14</xdr:col>
      <xdr:colOff>2</xdr:colOff>
      <xdr:row>3</xdr:row>
      <xdr:rowOff>201031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16751" y="142875"/>
          <a:ext cx="3365501" cy="716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11"/>
  <sheetViews>
    <sheetView tabSelected="1" zoomScale="80" zoomScaleNormal="80" workbookViewId="0">
      <selection activeCell="B3" sqref="B3"/>
    </sheetView>
  </sheetViews>
  <sheetFormatPr defaultColWidth="9" defaultRowHeight="13" x14ac:dyDescent="0.3"/>
  <cols>
    <col min="1" max="1" width="5" customWidth="1"/>
    <col min="2" max="2" width="159.796875" customWidth="1"/>
  </cols>
  <sheetData>
    <row r="2" spans="2:2" ht="19" x14ac:dyDescent="0.25">
      <c r="B2" s="6" t="s">
        <v>0</v>
      </c>
    </row>
    <row r="3" spans="2:2" ht="16" x14ac:dyDescent="0.2">
      <c r="B3" s="173" t="s">
        <v>280</v>
      </c>
    </row>
    <row r="4" spans="2:2" ht="16" x14ac:dyDescent="0.2">
      <c r="B4" s="7" t="s">
        <v>127</v>
      </c>
    </row>
    <row r="6" spans="2:2" ht="47.5" customHeight="1" x14ac:dyDescent="0.2">
      <c r="B6" s="171" t="s">
        <v>228</v>
      </c>
    </row>
    <row r="8" spans="2:2" ht="34" x14ac:dyDescent="0.2">
      <c r="B8" s="171" t="s">
        <v>229</v>
      </c>
    </row>
    <row r="10" spans="2:2" ht="16" x14ac:dyDescent="0.2">
      <c r="B10" s="170" t="s">
        <v>279</v>
      </c>
    </row>
    <row r="11" spans="2:2" ht="16" x14ac:dyDescent="0.2">
      <c r="B11" s="170" t="s">
        <v>230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C45"/>
  <sheetViews>
    <sheetView zoomScale="80" zoomScaleNormal="80" workbookViewId="0">
      <selection activeCell="B3" sqref="B3"/>
    </sheetView>
  </sheetViews>
  <sheetFormatPr defaultColWidth="9" defaultRowHeight="13" x14ac:dyDescent="0.3"/>
  <cols>
    <col min="1" max="1" width="5" customWidth="1"/>
  </cols>
  <sheetData>
    <row r="2" spans="2:2" ht="19" x14ac:dyDescent="0.25">
      <c r="B2" s="6" t="str">
        <f>Introduction!B2</f>
        <v>LightCounting Market Research</v>
      </c>
    </row>
    <row r="3" spans="2:2" ht="16" x14ac:dyDescent="0.2">
      <c r="B3" s="173" t="str">
        <f>Introduction!B3</f>
        <v>December 2020 - sample template for illustrative purposes only</v>
      </c>
    </row>
    <row r="4" spans="2:2" ht="16" x14ac:dyDescent="0.2">
      <c r="B4" s="7" t="str">
        <f>Introduction!B4</f>
        <v>3D Depth Sensing and Automotive LiDAR forecast</v>
      </c>
    </row>
    <row r="6" spans="2:2" ht="19" x14ac:dyDescent="0.25">
      <c r="B6" s="170" t="s">
        <v>231</v>
      </c>
    </row>
    <row r="24" spans="2:3" ht="16" x14ac:dyDescent="0.2">
      <c r="B24" s="170" t="s">
        <v>97</v>
      </c>
    </row>
    <row r="25" spans="2:3" ht="15" x14ac:dyDescent="0.2">
      <c r="B25" s="172" t="s">
        <v>114</v>
      </c>
      <c r="C25" s="169" t="s">
        <v>98</v>
      </c>
    </row>
    <row r="26" spans="2:3" ht="15" x14ac:dyDescent="0.2">
      <c r="B26" s="172" t="s">
        <v>99</v>
      </c>
      <c r="C26" s="169" t="s">
        <v>100</v>
      </c>
    </row>
    <row r="27" spans="2:3" ht="15" x14ac:dyDescent="0.2">
      <c r="B27" s="172" t="s">
        <v>101</v>
      </c>
      <c r="C27" s="169" t="s">
        <v>102</v>
      </c>
    </row>
    <row r="28" spans="2:3" ht="15" x14ac:dyDescent="0.2">
      <c r="B28" s="172" t="s">
        <v>103</v>
      </c>
      <c r="C28" s="169" t="s">
        <v>104</v>
      </c>
    </row>
    <row r="29" spans="2:3" ht="15" x14ac:dyDescent="0.2">
      <c r="B29" s="172" t="s">
        <v>105</v>
      </c>
      <c r="C29" s="169" t="s">
        <v>106</v>
      </c>
    </row>
    <row r="30" spans="2:3" ht="15" x14ac:dyDescent="0.2">
      <c r="B30" s="172" t="s">
        <v>107</v>
      </c>
      <c r="C30" s="169" t="s">
        <v>108</v>
      </c>
    </row>
    <row r="31" spans="2:3" ht="15" x14ac:dyDescent="0.2">
      <c r="B31" s="172" t="s">
        <v>109</v>
      </c>
      <c r="C31" s="169" t="s">
        <v>110</v>
      </c>
    </row>
    <row r="32" spans="2:3" ht="15" x14ac:dyDescent="0.2">
      <c r="B32" s="172" t="s">
        <v>111</v>
      </c>
      <c r="C32" s="169" t="s">
        <v>112</v>
      </c>
    </row>
    <row r="33" spans="2:3" ht="15" x14ac:dyDescent="0.2">
      <c r="B33" s="172" t="s">
        <v>113</v>
      </c>
      <c r="C33" s="169" t="s">
        <v>118</v>
      </c>
    </row>
    <row r="36" spans="2:3" ht="19" x14ac:dyDescent="0.25">
      <c r="B36" s="170" t="s">
        <v>236</v>
      </c>
    </row>
    <row r="37" spans="2:3" ht="15" x14ac:dyDescent="0.2">
      <c r="B37" s="172" t="s">
        <v>114</v>
      </c>
      <c r="C37" s="169" t="s">
        <v>219</v>
      </c>
    </row>
    <row r="38" spans="2:3" ht="15" x14ac:dyDescent="0.2">
      <c r="B38" s="172" t="s">
        <v>99</v>
      </c>
      <c r="C38" s="169" t="s">
        <v>220</v>
      </c>
    </row>
    <row r="39" spans="2:3" ht="15" x14ac:dyDescent="0.2">
      <c r="B39" s="172" t="s">
        <v>101</v>
      </c>
      <c r="C39" s="169" t="s">
        <v>221</v>
      </c>
    </row>
    <row r="40" spans="2:3" ht="15" x14ac:dyDescent="0.2">
      <c r="B40" s="172" t="s">
        <v>103</v>
      </c>
      <c r="C40" s="169" t="s">
        <v>222</v>
      </c>
    </row>
    <row r="41" spans="2:3" ht="15" x14ac:dyDescent="0.2">
      <c r="B41" s="172" t="s">
        <v>105</v>
      </c>
      <c r="C41" s="169" t="s">
        <v>235</v>
      </c>
    </row>
    <row r="42" spans="2:3" ht="15" x14ac:dyDescent="0.2">
      <c r="B42" s="172" t="s">
        <v>107</v>
      </c>
      <c r="C42" s="169" t="s">
        <v>110</v>
      </c>
    </row>
    <row r="43" spans="2:3" ht="15" x14ac:dyDescent="0.2">
      <c r="B43" s="172" t="s">
        <v>109</v>
      </c>
      <c r="C43" s="169" t="s">
        <v>112</v>
      </c>
    </row>
    <row r="44" spans="2:3" ht="15" x14ac:dyDescent="0.2">
      <c r="B44" s="172" t="s">
        <v>111</v>
      </c>
      <c r="C44" s="169" t="s">
        <v>118</v>
      </c>
    </row>
    <row r="45" spans="2:3" ht="14.5" x14ac:dyDescent="0.35">
      <c r="B45" s="172"/>
      <c r="C45" s="16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B2:O47"/>
  <sheetViews>
    <sheetView zoomScale="80" zoomScaleNormal="80" workbookViewId="0">
      <selection activeCell="G30" sqref="G30"/>
    </sheetView>
  </sheetViews>
  <sheetFormatPr defaultColWidth="9" defaultRowHeight="13" x14ac:dyDescent="0.3"/>
  <cols>
    <col min="1" max="1" width="5" customWidth="1"/>
    <col min="2" max="2" width="21.796875" customWidth="1"/>
    <col min="3" max="3" width="15" customWidth="1"/>
    <col min="4" max="4" width="13.3984375" customWidth="1"/>
    <col min="5" max="5" width="13.59765625" customWidth="1"/>
    <col min="6" max="6" width="13.3984375" customWidth="1"/>
    <col min="7" max="8" width="15.3984375" customWidth="1"/>
    <col min="9" max="9" width="15.796875" customWidth="1"/>
    <col min="10" max="10" width="14.3984375" customWidth="1"/>
    <col min="11" max="11" width="14.19921875" customWidth="1"/>
    <col min="12" max="12" width="15" customWidth="1"/>
    <col min="14" max="14" width="13.19921875" customWidth="1"/>
  </cols>
  <sheetData>
    <row r="2" spans="2:11" ht="19" x14ac:dyDescent="0.25">
      <c r="B2" s="6" t="str">
        <f>Introduction!B2</f>
        <v>LightCounting Market Research</v>
      </c>
    </row>
    <row r="3" spans="2:11" ht="16" x14ac:dyDescent="0.2">
      <c r="B3" s="173" t="str">
        <f>Introduction!B3</f>
        <v>December 2020 - sample template for illustrative purposes only</v>
      </c>
    </row>
    <row r="4" spans="2:11" ht="16" x14ac:dyDescent="0.2">
      <c r="B4" s="7" t="str">
        <f>Introduction!B4</f>
        <v>3D Depth Sensing and Automotive LiDAR forecast</v>
      </c>
    </row>
    <row r="5" spans="2:11" ht="14" x14ac:dyDescent="0.2">
      <c r="J5" s="40"/>
    </row>
    <row r="6" spans="2:11" ht="19" x14ac:dyDescent="0.25">
      <c r="B6" s="250" t="s">
        <v>233</v>
      </c>
      <c r="J6" s="40"/>
    </row>
    <row r="7" spans="2:11" ht="15" x14ac:dyDescent="0.2">
      <c r="B7" s="48" t="s">
        <v>28</v>
      </c>
    </row>
    <row r="9" spans="2:11" ht="14" x14ac:dyDescent="0.2">
      <c r="B9" s="306" t="s">
        <v>21</v>
      </c>
      <c r="C9" s="324"/>
      <c r="D9" s="324"/>
      <c r="E9" s="307"/>
      <c r="F9" s="328" t="s">
        <v>26</v>
      </c>
      <c r="G9" s="331"/>
      <c r="H9" s="331"/>
      <c r="I9" s="331"/>
      <c r="J9" s="329"/>
    </row>
    <row r="10" spans="2:11" ht="40" customHeight="1" x14ac:dyDescent="0.2">
      <c r="B10" s="27" t="s">
        <v>31</v>
      </c>
      <c r="C10" s="37" t="s">
        <v>30</v>
      </c>
      <c r="D10" s="37" t="s">
        <v>9</v>
      </c>
      <c r="E10" s="38" t="s">
        <v>6</v>
      </c>
      <c r="F10" s="42" t="s">
        <v>73</v>
      </c>
      <c r="G10" s="42" t="s">
        <v>74</v>
      </c>
      <c r="H10" s="42" t="s">
        <v>124</v>
      </c>
      <c r="I10" s="43" t="s">
        <v>25</v>
      </c>
      <c r="J10" s="43" t="s">
        <v>24</v>
      </c>
      <c r="K10" s="27" t="s">
        <v>119</v>
      </c>
    </row>
    <row r="11" spans="2:11" x14ac:dyDescent="0.3">
      <c r="B11" s="3" t="s">
        <v>120</v>
      </c>
      <c r="C11" s="15" t="s">
        <v>10</v>
      </c>
      <c r="D11" s="15">
        <v>940</v>
      </c>
      <c r="E11" s="15" t="s">
        <v>11</v>
      </c>
      <c r="F11" s="200" t="s">
        <v>234</v>
      </c>
      <c r="G11" s="200" t="s">
        <v>234</v>
      </c>
      <c r="H11" s="200" t="s">
        <v>234</v>
      </c>
      <c r="I11" s="278"/>
      <c r="J11" s="278"/>
      <c r="K11" s="15">
        <v>5</v>
      </c>
    </row>
    <row r="12" spans="2:11" ht="13.5" thickBot="1" x14ac:dyDescent="0.35">
      <c r="B12" s="12" t="s">
        <v>123</v>
      </c>
      <c r="C12" s="15" t="s">
        <v>1</v>
      </c>
      <c r="D12" s="15">
        <v>940</v>
      </c>
      <c r="E12" s="15" t="s">
        <v>7</v>
      </c>
      <c r="F12" s="200" t="s">
        <v>234</v>
      </c>
      <c r="G12" s="278"/>
      <c r="H12" s="278"/>
      <c r="I12" s="200" t="s">
        <v>234</v>
      </c>
      <c r="J12" s="278"/>
      <c r="K12" s="15">
        <v>35</v>
      </c>
    </row>
    <row r="13" spans="2:11" ht="15.5" thickTop="1" thickBot="1" x14ac:dyDescent="0.4">
      <c r="B13" s="12" t="s">
        <v>29</v>
      </c>
      <c r="C13" s="176" t="s">
        <v>12</v>
      </c>
      <c r="D13" s="15">
        <v>940</v>
      </c>
      <c r="E13" s="176" t="s">
        <v>8</v>
      </c>
      <c r="F13" s="200" t="s">
        <v>234</v>
      </c>
      <c r="G13" s="278"/>
      <c r="H13" s="278"/>
      <c r="I13" s="200" t="s">
        <v>234</v>
      </c>
      <c r="J13" s="278"/>
      <c r="K13" s="9">
        <f>(50+300)/2</f>
        <v>175</v>
      </c>
    </row>
    <row r="14" spans="2:11" ht="15.5" thickTop="1" thickBot="1" x14ac:dyDescent="0.4">
      <c r="B14" s="12" t="s">
        <v>121</v>
      </c>
      <c r="C14" s="176" t="s">
        <v>12</v>
      </c>
      <c r="D14" s="17">
        <v>940</v>
      </c>
      <c r="E14" s="176" t="s">
        <v>8</v>
      </c>
      <c r="F14" s="3"/>
      <c r="G14" s="200" t="s">
        <v>234</v>
      </c>
      <c r="H14" s="36"/>
      <c r="I14" s="278"/>
      <c r="J14" s="278"/>
      <c r="K14" s="9">
        <f>(50+300)/2</f>
        <v>175</v>
      </c>
    </row>
    <row r="15" spans="2:11" ht="15.5" thickTop="1" thickBot="1" x14ac:dyDescent="0.4">
      <c r="B15" s="12" t="s">
        <v>122</v>
      </c>
      <c r="C15" s="176" t="s">
        <v>116</v>
      </c>
      <c r="D15" s="17">
        <v>940</v>
      </c>
      <c r="E15" s="176" t="s">
        <v>117</v>
      </c>
      <c r="F15" s="22"/>
      <c r="G15" s="277"/>
      <c r="H15" s="277"/>
      <c r="I15" s="277"/>
      <c r="J15" s="200" t="s">
        <v>234</v>
      </c>
      <c r="K15" s="9">
        <v>500</v>
      </c>
    </row>
    <row r="16" spans="2:11" ht="15" thickTop="1" x14ac:dyDescent="0.2">
      <c r="B16" s="3" t="s">
        <v>75</v>
      </c>
      <c r="C16" s="9" t="s">
        <v>63</v>
      </c>
      <c r="D16" s="9" t="s">
        <v>63</v>
      </c>
      <c r="E16" s="9" t="s">
        <v>63</v>
      </c>
      <c r="F16" s="101"/>
      <c r="G16" s="100"/>
      <c r="H16" s="100"/>
      <c r="I16" s="101"/>
      <c r="J16" s="100"/>
      <c r="K16" s="9" t="s">
        <v>63</v>
      </c>
    </row>
    <row r="17" spans="2:15" ht="30" x14ac:dyDescent="0.2">
      <c r="B17" s="102" t="s">
        <v>76</v>
      </c>
      <c r="E17" s="39" t="s">
        <v>27</v>
      </c>
      <c r="F17" s="325" t="s">
        <v>22</v>
      </c>
      <c r="G17" s="326"/>
      <c r="H17" s="327"/>
      <c r="I17" s="328" t="s">
        <v>23</v>
      </c>
      <c r="J17" s="329"/>
    </row>
    <row r="19" spans="2:15" ht="14" x14ac:dyDescent="0.2">
      <c r="G19" t="s">
        <v>125</v>
      </c>
      <c r="H19" t="s">
        <v>126</v>
      </c>
    </row>
    <row r="22" spans="2:15" ht="19" customHeight="1" x14ac:dyDescent="0.2"/>
    <row r="23" spans="2:15" ht="19" customHeight="1" x14ac:dyDescent="0.2"/>
    <row r="25" spans="2:15" ht="19" x14ac:dyDescent="0.25">
      <c r="B25" s="250" t="s">
        <v>232</v>
      </c>
    </row>
    <row r="27" spans="2:15" ht="15" x14ac:dyDescent="0.2">
      <c r="B27" s="201" t="s">
        <v>157</v>
      </c>
      <c r="C27" s="2" t="s">
        <v>158</v>
      </c>
      <c r="D27" s="9" t="s">
        <v>137</v>
      </c>
      <c r="E27" s="9" t="s">
        <v>159</v>
      </c>
      <c r="F27" s="9" t="s">
        <v>141</v>
      </c>
    </row>
    <row r="28" spans="2:15" ht="14" x14ac:dyDescent="0.2">
      <c r="B28" s="45" t="s">
        <v>160</v>
      </c>
      <c r="C28" s="46"/>
      <c r="D28" s="251"/>
      <c r="E28" s="251"/>
      <c r="F28" s="47"/>
    </row>
    <row r="29" spans="2:15" ht="14" x14ac:dyDescent="0.2">
      <c r="B29" s="22" t="s">
        <v>161</v>
      </c>
      <c r="C29" s="26"/>
      <c r="D29" s="3"/>
      <c r="E29" s="3"/>
      <c r="F29" s="252"/>
    </row>
    <row r="30" spans="2:15" x14ac:dyDescent="0.3">
      <c r="B30" s="304" t="s">
        <v>270</v>
      </c>
      <c r="C30" s="26"/>
      <c r="D30" s="3"/>
      <c r="E30" s="3"/>
      <c r="F30" s="252"/>
    </row>
    <row r="31" spans="2:15" ht="14" x14ac:dyDescent="0.2">
      <c r="L31" s="330" t="s">
        <v>162</v>
      </c>
      <c r="M31" s="330"/>
      <c r="N31" s="330"/>
      <c r="O31" s="330"/>
    </row>
    <row r="32" spans="2:15" ht="15" x14ac:dyDescent="0.2">
      <c r="B32" s="201" t="s">
        <v>163</v>
      </c>
      <c r="C32" s="36"/>
      <c r="D32" s="36"/>
      <c r="E32" s="36"/>
      <c r="F32" s="36"/>
      <c r="G32" s="36"/>
      <c r="H32" s="36"/>
      <c r="I32" s="36"/>
      <c r="J32" s="36"/>
      <c r="L32" s="253" t="s">
        <v>164</v>
      </c>
      <c r="M32" s="3"/>
      <c r="N32" s="3"/>
      <c r="O32" s="3"/>
    </row>
    <row r="33" spans="2:15" ht="15" x14ac:dyDescent="0.2">
      <c r="B33" s="322" t="s">
        <v>165</v>
      </c>
      <c r="C33" s="323"/>
      <c r="D33" s="254"/>
      <c r="E33" s="254" t="s">
        <v>166</v>
      </c>
      <c r="F33" s="254" t="s">
        <v>167</v>
      </c>
      <c r="G33" s="254" t="s">
        <v>168</v>
      </c>
      <c r="H33" s="254" t="s">
        <v>169</v>
      </c>
      <c r="I33" s="255" t="s">
        <v>170</v>
      </c>
      <c r="J33" s="256" t="s">
        <v>171</v>
      </c>
      <c r="L33" s="257" t="s">
        <v>172</v>
      </c>
      <c r="M33" s="257" t="s">
        <v>173</v>
      </c>
      <c r="N33" s="257" t="s">
        <v>174</v>
      </c>
      <c r="O33" s="257" t="s">
        <v>175</v>
      </c>
    </row>
    <row r="34" spans="2:15" ht="14.5" x14ac:dyDescent="0.35">
      <c r="B34" s="314" t="s">
        <v>176</v>
      </c>
      <c r="C34" s="315"/>
      <c r="D34" s="258"/>
      <c r="E34" s="258" t="s">
        <v>177</v>
      </c>
      <c r="F34" s="116" t="s">
        <v>178</v>
      </c>
      <c r="G34" s="116">
        <v>1</v>
      </c>
      <c r="H34" s="9" t="s">
        <v>179</v>
      </c>
      <c r="I34" s="9" t="s">
        <v>180</v>
      </c>
      <c r="J34" s="179" t="s">
        <v>181</v>
      </c>
      <c r="L34" s="91"/>
      <c r="M34" s="58"/>
      <c r="N34" s="259"/>
      <c r="O34" s="260"/>
    </row>
    <row r="35" spans="2:15" x14ac:dyDescent="0.3">
      <c r="B35" s="314" t="s">
        <v>182</v>
      </c>
      <c r="C35" s="315"/>
      <c r="D35" s="116"/>
      <c r="E35" s="116" t="s">
        <v>183</v>
      </c>
      <c r="F35" s="116" t="s">
        <v>184</v>
      </c>
      <c r="G35" s="116">
        <v>4</v>
      </c>
      <c r="H35" s="9" t="s">
        <v>185</v>
      </c>
      <c r="I35" s="9" t="s">
        <v>186</v>
      </c>
      <c r="J35" s="179" t="s">
        <v>187</v>
      </c>
      <c r="L35" s="261"/>
      <c r="M35" s="262"/>
      <c r="N35" s="263"/>
      <c r="O35" s="264"/>
    </row>
    <row r="36" spans="2:15" x14ac:dyDescent="0.3">
      <c r="B36" s="314" t="s">
        <v>188</v>
      </c>
      <c r="C36" s="315"/>
      <c r="D36" s="116"/>
      <c r="E36" s="116" t="s">
        <v>189</v>
      </c>
      <c r="F36" s="258" t="s">
        <v>178</v>
      </c>
      <c r="G36" s="265">
        <v>64</v>
      </c>
      <c r="H36" s="9" t="s">
        <v>190</v>
      </c>
      <c r="I36" s="9" t="s">
        <v>191</v>
      </c>
      <c r="J36" s="179" t="s">
        <v>192</v>
      </c>
      <c r="L36" s="266">
        <v>4</v>
      </c>
      <c r="M36" s="11">
        <v>4</v>
      </c>
      <c r="N36" s="11">
        <v>4</v>
      </c>
      <c r="O36" s="267">
        <v>4</v>
      </c>
    </row>
    <row r="37" spans="2:15" x14ac:dyDescent="0.3">
      <c r="B37" s="314" t="s">
        <v>193</v>
      </c>
      <c r="C37" s="315"/>
      <c r="D37" s="116"/>
      <c r="E37" s="116" t="s">
        <v>183</v>
      </c>
      <c r="F37" s="116" t="s">
        <v>194</v>
      </c>
      <c r="G37" s="116">
        <v>16</v>
      </c>
      <c r="H37" s="9" t="s">
        <v>185</v>
      </c>
      <c r="I37" s="9" t="s">
        <v>191</v>
      </c>
      <c r="J37" s="179" t="s">
        <v>195</v>
      </c>
      <c r="L37" s="78"/>
      <c r="M37" s="11"/>
      <c r="N37" s="11">
        <v>2</v>
      </c>
      <c r="O37" s="267"/>
    </row>
    <row r="38" spans="2:15" x14ac:dyDescent="0.3">
      <c r="B38" s="316" t="s">
        <v>196</v>
      </c>
      <c r="C38" s="317"/>
      <c r="D38" s="116"/>
      <c r="E38" s="116" t="s">
        <v>197</v>
      </c>
      <c r="F38" s="116" t="s">
        <v>184</v>
      </c>
      <c r="G38" s="258">
        <v>32</v>
      </c>
      <c r="H38" s="9" t="s">
        <v>185</v>
      </c>
      <c r="I38" s="9" t="s">
        <v>191</v>
      </c>
      <c r="J38" s="179" t="s">
        <v>198</v>
      </c>
      <c r="L38" s="320">
        <v>1</v>
      </c>
      <c r="M38" s="320">
        <v>1</v>
      </c>
      <c r="N38" s="320">
        <v>1</v>
      </c>
      <c r="O38" s="320"/>
    </row>
    <row r="39" spans="2:15" x14ac:dyDescent="0.3">
      <c r="B39" s="318"/>
      <c r="C39" s="319"/>
      <c r="D39" s="116"/>
      <c r="E39" s="116" t="s">
        <v>197</v>
      </c>
      <c r="F39" s="116" t="s">
        <v>194</v>
      </c>
      <c r="G39" s="258">
        <v>64</v>
      </c>
      <c r="H39" s="9" t="s">
        <v>185</v>
      </c>
      <c r="I39" s="9" t="s">
        <v>191</v>
      </c>
      <c r="J39" s="179" t="s">
        <v>198</v>
      </c>
      <c r="L39" s="321"/>
      <c r="M39" s="321">
        <v>1</v>
      </c>
      <c r="N39" s="321"/>
      <c r="O39" s="321"/>
    </row>
    <row r="40" spans="2:15" x14ac:dyDescent="0.3">
      <c r="B40" s="314" t="s">
        <v>199</v>
      </c>
      <c r="C40" s="315"/>
      <c r="D40" s="116"/>
      <c r="E40" s="116" t="s">
        <v>197</v>
      </c>
      <c r="F40" s="116" t="s">
        <v>194</v>
      </c>
      <c r="G40" s="258" t="s">
        <v>200</v>
      </c>
      <c r="H40" s="9" t="s">
        <v>185</v>
      </c>
      <c r="I40" s="9" t="s">
        <v>191</v>
      </c>
      <c r="J40" s="179" t="s">
        <v>201</v>
      </c>
      <c r="L40" s="268"/>
      <c r="M40" s="15"/>
      <c r="N40" s="15"/>
      <c r="O40" s="269">
        <v>1</v>
      </c>
    </row>
    <row r="41" spans="2:15" x14ac:dyDescent="0.3">
      <c r="D41" s="36"/>
      <c r="E41" s="270" t="s">
        <v>202</v>
      </c>
      <c r="L41" s="271" t="s">
        <v>203</v>
      </c>
      <c r="M41" s="271" t="s">
        <v>204</v>
      </c>
      <c r="N41" s="271" t="s">
        <v>205</v>
      </c>
      <c r="O41" s="271" t="s">
        <v>206</v>
      </c>
    </row>
    <row r="42" spans="2:15" x14ac:dyDescent="0.3">
      <c r="L42" s="271" t="s">
        <v>207</v>
      </c>
    </row>
    <row r="43" spans="2:15" ht="14.5" x14ac:dyDescent="0.35">
      <c r="B43" s="272" t="s">
        <v>208</v>
      </c>
      <c r="C43" s="44"/>
      <c r="D43" s="44"/>
      <c r="E43" s="44"/>
      <c r="F43" s="272" t="s">
        <v>209</v>
      </c>
      <c r="G43" s="44"/>
      <c r="H43" s="44"/>
      <c r="I43" s="44"/>
      <c r="J43" s="44"/>
    </row>
    <row r="44" spans="2:15" x14ac:dyDescent="0.3">
      <c r="B44" s="273" t="s">
        <v>210</v>
      </c>
      <c r="C44" s="102"/>
      <c r="D44" s="102"/>
      <c r="E44" s="102"/>
      <c r="F44" s="273" t="s">
        <v>211</v>
      </c>
      <c r="G44" s="102"/>
      <c r="H44" s="273" t="s">
        <v>212</v>
      </c>
      <c r="I44" s="102"/>
      <c r="J44" s="102"/>
    </row>
    <row r="45" spans="2:15" x14ac:dyDescent="0.3">
      <c r="B45" s="273" t="s">
        <v>213</v>
      </c>
      <c r="C45" s="102"/>
      <c r="D45" s="102"/>
      <c r="E45" s="102"/>
      <c r="F45" s="273" t="s">
        <v>190</v>
      </c>
      <c r="G45" s="102"/>
      <c r="H45" s="273" t="s">
        <v>214</v>
      </c>
      <c r="I45" s="102"/>
      <c r="J45" s="102"/>
    </row>
    <row r="46" spans="2:15" x14ac:dyDescent="0.3">
      <c r="B46" s="274" t="s">
        <v>215</v>
      </c>
      <c r="C46" s="275"/>
      <c r="D46" s="275"/>
      <c r="E46" s="275"/>
      <c r="F46" s="274" t="s">
        <v>216</v>
      </c>
      <c r="G46" s="275"/>
      <c r="H46" s="274"/>
      <c r="I46" s="275"/>
      <c r="J46" s="275"/>
    </row>
    <row r="47" spans="2:15" x14ac:dyDescent="0.3">
      <c r="B47" s="274" t="s">
        <v>213</v>
      </c>
      <c r="C47" s="275"/>
      <c r="D47" s="275"/>
      <c r="E47" s="275"/>
      <c r="F47" s="274" t="s">
        <v>217</v>
      </c>
      <c r="G47" s="275"/>
      <c r="H47" s="274" t="s">
        <v>218</v>
      </c>
      <c r="I47" s="275"/>
      <c r="J47" s="275"/>
    </row>
  </sheetData>
  <mergeCells count="16">
    <mergeCell ref="B9:E9"/>
    <mergeCell ref="F17:H17"/>
    <mergeCell ref="I17:J17"/>
    <mergeCell ref="L31:O31"/>
    <mergeCell ref="F9:J9"/>
    <mergeCell ref="O38:O39"/>
    <mergeCell ref="B33:C33"/>
    <mergeCell ref="B34:C34"/>
    <mergeCell ref="B35:C35"/>
    <mergeCell ref="B36:C36"/>
    <mergeCell ref="B37:C37"/>
    <mergeCell ref="B40:C40"/>
    <mergeCell ref="B38:C39"/>
    <mergeCell ref="L38:L39"/>
    <mergeCell ref="M38:M39"/>
    <mergeCell ref="N38:N39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B2:N87"/>
  <sheetViews>
    <sheetView zoomScale="80" zoomScaleNormal="80" workbookViewId="0">
      <selection activeCell="M32" sqref="M32"/>
    </sheetView>
  </sheetViews>
  <sheetFormatPr defaultColWidth="9" defaultRowHeight="13" x14ac:dyDescent="0.3"/>
  <cols>
    <col min="1" max="1" width="5" customWidth="1"/>
    <col min="2" max="2" width="22.3984375" customWidth="1"/>
    <col min="3" max="3" width="13.19921875" customWidth="1"/>
    <col min="4" max="4" width="12.59765625" customWidth="1"/>
    <col min="5" max="14" width="9" customWidth="1"/>
    <col min="15" max="15" width="6.3984375" customWidth="1"/>
    <col min="16" max="20" width="6.796875" customWidth="1"/>
  </cols>
  <sheetData>
    <row r="2" spans="2:5" ht="19" x14ac:dyDescent="0.25">
      <c r="B2" s="6" t="str">
        <f>Introduction!B2</f>
        <v>LightCounting Market Research</v>
      </c>
      <c r="D2" s="6"/>
      <c r="E2" s="6"/>
    </row>
    <row r="3" spans="2:5" ht="16" x14ac:dyDescent="0.2">
      <c r="B3" s="173" t="str">
        <f>Introduction!B3</f>
        <v>December 2020 - sample template for illustrative purposes only</v>
      </c>
      <c r="D3" s="5"/>
      <c r="E3" s="5"/>
    </row>
    <row r="4" spans="2:5" ht="16" x14ac:dyDescent="0.2">
      <c r="B4" s="7" t="str">
        <f>Introduction!B4</f>
        <v>3D Depth Sensing and Automotive LiDAR forecast</v>
      </c>
      <c r="D4" s="7"/>
      <c r="E4" s="7"/>
    </row>
    <row r="6" spans="2:5" ht="19" x14ac:dyDescent="0.25">
      <c r="B6" s="276" t="s">
        <v>32</v>
      </c>
      <c r="D6" s="1"/>
      <c r="E6" s="1"/>
    </row>
    <row r="23" spans="2:14" ht="14" x14ac:dyDescent="0.2">
      <c r="B23" s="1" t="s">
        <v>4</v>
      </c>
    </row>
    <row r="24" spans="2:14" ht="30" x14ac:dyDescent="0.2">
      <c r="B24" s="25" t="str">
        <f>'Product definitions'!B10</f>
        <v>Product category</v>
      </c>
      <c r="C24" s="8" t="str">
        <f>'Product definitions'!C10</f>
        <v># emitters/ VCSEL die</v>
      </c>
      <c r="D24" s="8" t="str">
        <f>'Product definitions'!D10</f>
        <v>Wavelength (nm)</v>
      </c>
      <c r="E24" s="8" t="str">
        <f>'Product definitions'!E10</f>
        <v>Power (mW)</v>
      </c>
      <c r="F24" s="174">
        <v>2017</v>
      </c>
      <c r="G24" s="174">
        <v>2018</v>
      </c>
      <c r="H24" s="174">
        <v>2019</v>
      </c>
      <c r="I24" s="174">
        <v>2020</v>
      </c>
      <c r="J24" s="174">
        <v>2021</v>
      </c>
      <c r="K24" s="174">
        <v>2022</v>
      </c>
      <c r="L24" s="174">
        <v>2023</v>
      </c>
      <c r="M24" s="174">
        <v>2024</v>
      </c>
      <c r="N24" s="174">
        <v>2025</v>
      </c>
    </row>
    <row r="25" spans="2:14" ht="16.5" customHeight="1" x14ac:dyDescent="0.2">
      <c r="B25" s="49" t="str">
        <f>'Product definitions'!B11</f>
        <v>Proximity sensor (3D)</v>
      </c>
      <c r="C25" s="50" t="str">
        <f>'Product definitions'!C11</f>
        <v>1-10</v>
      </c>
      <c r="D25" s="50">
        <f>'Product definitions'!D11</f>
        <v>940</v>
      </c>
      <c r="E25" s="50" t="str">
        <f>'Product definitions'!E11</f>
        <v>≤20</v>
      </c>
      <c r="F25" s="13">
        <v>36.75</v>
      </c>
      <c r="G25" s="13">
        <v>122.73484744500001</v>
      </c>
      <c r="H25" s="13"/>
      <c r="I25" s="13"/>
      <c r="J25" s="13"/>
      <c r="K25" s="13"/>
      <c r="L25" s="13"/>
      <c r="M25" s="13"/>
      <c r="N25" s="13"/>
    </row>
    <row r="26" spans="2:14" ht="16.5" customHeight="1" x14ac:dyDescent="0.2">
      <c r="B26" s="52" t="str">
        <f>'Product definitions'!B12</f>
        <v>Flood illuminator</v>
      </c>
      <c r="C26" s="51" t="str">
        <f>'Product definitions'!C12</f>
        <v>20-50</v>
      </c>
      <c r="D26" s="51">
        <f>'Product definitions'!D12</f>
        <v>940</v>
      </c>
      <c r="E26" s="51" t="str">
        <f>'Product definitions'!E12</f>
        <v>200-500</v>
      </c>
      <c r="F26" s="21">
        <v>36.75</v>
      </c>
      <c r="G26" s="21">
        <v>122.73484744500001</v>
      </c>
      <c r="H26" s="21"/>
      <c r="I26" s="21"/>
      <c r="J26" s="21"/>
      <c r="K26" s="21"/>
      <c r="L26" s="21"/>
      <c r="M26" s="21"/>
      <c r="N26" s="21"/>
    </row>
    <row r="27" spans="2:14" ht="16.5" customHeight="1" x14ac:dyDescent="0.2">
      <c r="B27" s="52" t="str">
        <f>'Product definitions'!B13</f>
        <v>Dot projector array</v>
      </c>
      <c r="C27" s="51" t="str">
        <f>'Product definitions'!C13</f>
        <v>50-300</v>
      </c>
      <c r="D27" s="51">
        <f>'Product definitions'!D13</f>
        <v>940</v>
      </c>
      <c r="E27" s="51" t="str">
        <f>'Product definitions'!E13</f>
        <v>500-1000</v>
      </c>
      <c r="F27" s="21">
        <v>36.75</v>
      </c>
      <c r="G27" s="21">
        <v>122.73484744500001</v>
      </c>
      <c r="H27" s="21"/>
      <c r="I27" s="21"/>
      <c r="J27" s="21"/>
      <c r="K27" s="21"/>
      <c r="L27" s="21"/>
      <c r="M27" s="21"/>
      <c r="N27" s="21"/>
    </row>
    <row r="28" spans="2:14" ht="16.5" customHeight="1" x14ac:dyDescent="0.2">
      <c r="B28" s="52" t="str">
        <f>'Product definitions'!B14</f>
        <v>Flash illuminator LP</v>
      </c>
      <c r="C28" s="36" t="str">
        <f>'Product definitions'!C14</f>
        <v>50-300</v>
      </c>
      <c r="D28" s="51">
        <f>'Product definitions'!D14</f>
        <v>940</v>
      </c>
      <c r="E28" s="51" t="str">
        <f>'Product definitions'!E14</f>
        <v>500-1000</v>
      </c>
      <c r="F28" s="21">
        <v>0</v>
      </c>
      <c r="G28" s="21">
        <v>0</v>
      </c>
      <c r="H28" s="21"/>
      <c r="I28" s="21"/>
      <c r="J28" s="21"/>
      <c r="K28" s="21"/>
      <c r="L28" s="21"/>
      <c r="M28" s="21"/>
      <c r="N28" s="21"/>
    </row>
    <row r="29" spans="2:14" ht="16.5" customHeight="1" x14ac:dyDescent="0.2">
      <c r="B29" s="52" t="str">
        <f>'Product definitions'!B15</f>
        <v>Flash illuminator HP</v>
      </c>
      <c r="C29" s="36" t="str">
        <f>'Product definitions'!C15</f>
        <v>300-1000</v>
      </c>
      <c r="D29" s="51">
        <f>'Product definitions'!D15</f>
        <v>940</v>
      </c>
      <c r="E29" s="51" t="str">
        <f>'Product definitions'!E15</f>
        <v>1000-3000</v>
      </c>
      <c r="F29" s="21">
        <v>0</v>
      </c>
      <c r="G29" s="175">
        <v>9.2851580241000056E-2</v>
      </c>
      <c r="H29" s="21"/>
      <c r="I29" s="21"/>
      <c r="J29" s="21"/>
      <c r="K29" s="21"/>
      <c r="L29" s="21"/>
      <c r="M29" s="21"/>
      <c r="N29" s="21"/>
    </row>
    <row r="30" spans="2:14" ht="16.5" customHeight="1" x14ac:dyDescent="0.2">
      <c r="B30" s="52" t="str">
        <f>'Product definitions'!B16</f>
        <v>Next generation arrays</v>
      </c>
      <c r="C30" s="51" t="str">
        <f>'Product definitions'!C16</f>
        <v>TBD</v>
      </c>
      <c r="D30" s="51" t="str">
        <f>'Product definitions'!D16</f>
        <v>TBD</v>
      </c>
      <c r="E30" s="51" t="str">
        <f>'Product definitions'!E16</f>
        <v>TBD</v>
      </c>
      <c r="F30" s="21">
        <v>0</v>
      </c>
      <c r="G30" s="21">
        <v>0</v>
      </c>
      <c r="H30" s="21"/>
      <c r="I30" s="21"/>
      <c r="J30" s="21"/>
      <c r="K30" s="21"/>
      <c r="L30" s="21"/>
      <c r="M30" s="21"/>
      <c r="N30" s="21"/>
    </row>
    <row r="31" spans="2:14" ht="14" x14ac:dyDescent="0.2">
      <c r="B31" s="179" t="s">
        <v>2</v>
      </c>
      <c r="C31" s="180"/>
      <c r="D31" s="180"/>
      <c r="E31" s="181"/>
      <c r="F31" s="61">
        <f>SUM(F25:F30)</f>
        <v>110.25</v>
      </c>
      <c r="G31" s="61">
        <f>SUM(G25:G30)</f>
        <v>368.29739391524106</v>
      </c>
      <c r="H31" s="61">
        <f t="shared" ref="H31:L31" si="0">SUM(H25:H30)</f>
        <v>0</v>
      </c>
      <c r="I31" s="61">
        <f t="shared" si="0"/>
        <v>0</v>
      </c>
      <c r="J31" s="61">
        <f>SUM(J25:J30)</f>
        <v>0</v>
      </c>
      <c r="K31" s="61">
        <f t="shared" si="0"/>
        <v>0</v>
      </c>
      <c r="L31" s="61">
        <f t="shared" si="0"/>
        <v>0</v>
      </c>
      <c r="M31" s="61">
        <f t="shared" ref="M31:N31" si="1">SUM(M25:M30)</f>
        <v>0</v>
      </c>
      <c r="N31" s="61">
        <f t="shared" si="1"/>
        <v>0</v>
      </c>
    </row>
    <row r="32" spans="2:14" ht="14" x14ac:dyDescent="0.2">
      <c r="G32" s="57">
        <f>G31/F31-1</f>
        <v>2.3405659312040004</v>
      </c>
      <c r="H32" s="57"/>
      <c r="I32" s="57"/>
      <c r="J32" s="57"/>
      <c r="K32" s="57"/>
      <c r="L32" s="57"/>
      <c r="M32" s="57"/>
      <c r="N32" s="57"/>
    </row>
    <row r="50" spans="2:14" ht="14" x14ac:dyDescent="0.2">
      <c r="B50" s="1" t="s">
        <v>5</v>
      </c>
    </row>
    <row r="51" spans="2:14" ht="30" x14ac:dyDescent="0.2">
      <c r="B51" s="3" t="str">
        <f t="shared" ref="B51:E51" si="2">B24</f>
        <v>Product category</v>
      </c>
      <c r="C51" s="8" t="str">
        <f t="shared" si="2"/>
        <v># emitters/ VCSEL die</v>
      </c>
      <c r="D51" s="8" t="str">
        <f t="shared" si="2"/>
        <v>Wavelength (nm)</v>
      </c>
      <c r="E51" s="8" t="str">
        <f t="shared" si="2"/>
        <v>Power (mW)</v>
      </c>
      <c r="F51" s="3">
        <v>2017</v>
      </c>
      <c r="G51" s="3">
        <v>2018</v>
      </c>
      <c r="H51" s="3">
        <v>2019</v>
      </c>
      <c r="I51" s="3">
        <v>2020</v>
      </c>
      <c r="J51" s="3">
        <v>2021</v>
      </c>
      <c r="K51" s="3">
        <v>2022</v>
      </c>
      <c r="L51" s="3">
        <v>2023</v>
      </c>
      <c r="M51" s="3">
        <v>2024</v>
      </c>
      <c r="N51" s="3">
        <v>2025</v>
      </c>
    </row>
    <row r="52" spans="2:14" x14ac:dyDescent="0.3">
      <c r="B52" s="53" t="str">
        <f t="shared" ref="B52:E55" si="3">B25</f>
        <v>Proximity sensor (3D)</v>
      </c>
      <c r="C52" s="10" t="str">
        <f t="shared" si="3"/>
        <v>1-10</v>
      </c>
      <c r="D52" s="10">
        <f t="shared" si="3"/>
        <v>940</v>
      </c>
      <c r="E52" s="10" t="str">
        <f t="shared" si="3"/>
        <v>≤20</v>
      </c>
      <c r="F52" s="106">
        <v>0.5</v>
      </c>
      <c r="G52" s="106">
        <v>0.4</v>
      </c>
      <c r="H52" s="106"/>
      <c r="I52" s="106"/>
      <c r="J52" s="106"/>
      <c r="K52" s="106"/>
      <c r="L52" s="106"/>
      <c r="M52" s="106"/>
      <c r="N52" s="106"/>
    </row>
    <row r="53" spans="2:14" x14ac:dyDescent="0.3">
      <c r="B53" s="54" t="str">
        <f t="shared" si="3"/>
        <v>Flood illuminator</v>
      </c>
      <c r="C53" s="11" t="str">
        <f t="shared" si="3"/>
        <v>20-50</v>
      </c>
      <c r="D53" s="11">
        <f t="shared" si="3"/>
        <v>940</v>
      </c>
      <c r="E53" s="11" t="str">
        <f t="shared" si="3"/>
        <v>200-500</v>
      </c>
      <c r="F53" s="332">
        <v>1</v>
      </c>
      <c r="G53" s="332">
        <v>0.85</v>
      </c>
      <c r="H53" s="332"/>
      <c r="I53" s="332"/>
      <c r="J53" s="332"/>
      <c r="K53" s="332"/>
      <c r="L53" s="332"/>
      <c r="M53" s="332"/>
      <c r="N53" s="332"/>
    </row>
    <row r="54" spans="2:14" x14ac:dyDescent="0.3">
      <c r="B54" s="54" t="str">
        <f t="shared" si="3"/>
        <v>Dot projector array</v>
      </c>
      <c r="C54" s="11" t="str">
        <f t="shared" si="3"/>
        <v>50-300</v>
      </c>
      <c r="D54" s="11">
        <f t="shared" si="3"/>
        <v>940</v>
      </c>
      <c r="E54" s="11" t="str">
        <f t="shared" si="3"/>
        <v>500-1000</v>
      </c>
      <c r="F54" s="332">
        <v>5</v>
      </c>
      <c r="G54" s="332">
        <v>3.75</v>
      </c>
      <c r="H54" s="332"/>
      <c r="I54" s="332"/>
      <c r="J54" s="332"/>
      <c r="K54" s="332"/>
      <c r="L54" s="332"/>
      <c r="M54" s="332"/>
      <c r="N54" s="332"/>
    </row>
    <row r="55" spans="2:14" x14ac:dyDescent="0.3">
      <c r="B55" s="54" t="str">
        <f t="shared" si="3"/>
        <v>Flash illuminator LP</v>
      </c>
      <c r="C55" s="11" t="str">
        <f t="shared" si="3"/>
        <v>50-300</v>
      </c>
      <c r="D55" s="11">
        <f t="shared" si="3"/>
        <v>940</v>
      </c>
      <c r="E55" s="11" t="str">
        <f t="shared" si="3"/>
        <v>500-1000</v>
      </c>
      <c r="F55" s="332"/>
      <c r="G55" s="332">
        <v>4.5</v>
      </c>
      <c r="H55" s="332"/>
      <c r="I55" s="332"/>
      <c r="J55" s="332"/>
      <c r="K55" s="332"/>
      <c r="L55" s="332"/>
      <c r="M55" s="332"/>
      <c r="N55" s="332"/>
    </row>
    <row r="56" spans="2:14" x14ac:dyDescent="0.3">
      <c r="B56" s="54" t="str">
        <f t="shared" ref="B56:B57" si="4">B29</f>
        <v>Flash illuminator HP</v>
      </c>
      <c r="C56" s="11" t="str">
        <f t="shared" ref="C56:E57" si="5">C29</f>
        <v>300-1000</v>
      </c>
      <c r="D56" s="11">
        <f t="shared" si="5"/>
        <v>940</v>
      </c>
      <c r="E56" s="11" t="str">
        <f t="shared" si="5"/>
        <v>1000-3000</v>
      </c>
      <c r="F56" s="332"/>
      <c r="G56" s="332"/>
      <c r="H56" s="332"/>
      <c r="I56" s="332"/>
      <c r="J56" s="332"/>
      <c r="K56" s="332"/>
      <c r="L56" s="332"/>
      <c r="M56" s="332"/>
      <c r="N56" s="332"/>
    </row>
    <row r="57" spans="2:14" x14ac:dyDescent="0.3">
      <c r="B57" s="54" t="str">
        <f t="shared" si="4"/>
        <v>Next generation arrays</v>
      </c>
      <c r="C57" s="11" t="str">
        <f t="shared" si="5"/>
        <v>TBD</v>
      </c>
      <c r="D57" s="11" t="str">
        <f t="shared" si="5"/>
        <v>TBD</v>
      </c>
      <c r="E57" s="11" t="str">
        <f t="shared" si="5"/>
        <v>TBD</v>
      </c>
      <c r="F57" s="108"/>
      <c r="G57" s="108"/>
      <c r="H57" s="108"/>
      <c r="I57" s="108"/>
      <c r="J57" s="332"/>
      <c r="K57" s="332"/>
      <c r="L57" s="332"/>
      <c r="M57" s="332"/>
      <c r="N57" s="332"/>
    </row>
    <row r="58" spans="2:14" ht="14" x14ac:dyDescent="0.2">
      <c r="B58" s="311" t="s">
        <v>72</v>
      </c>
      <c r="C58" s="312"/>
      <c r="D58" s="312"/>
      <c r="E58" s="313"/>
      <c r="F58" s="96">
        <f>F84/F31</f>
        <v>2.1666666666666665</v>
      </c>
      <c r="G58" s="96">
        <f t="shared" ref="G58:M58" si="6">G84/G31</f>
        <v>1.6662464827710113</v>
      </c>
      <c r="H58" s="96"/>
      <c r="I58" s="96"/>
      <c r="J58" s="96"/>
      <c r="K58" s="96"/>
      <c r="L58" s="96"/>
      <c r="M58" s="96"/>
      <c r="N58" s="96"/>
    </row>
    <row r="59" spans="2:14" ht="14" x14ac:dyDescent="0.2">
      <c r="B59" t="s">
        <v>115</v>
      </c>
      <c r="F59" s="103">
        <f>SUM(F79:F83)/SUM(F26:F30)</f>
        <v>3</v>
      </c>
      <c r="G59" s="103">
        <f t="shared" ref="G59:M59" si="7">SUM(G79:G83)/SUM(G26:G30)</f>
        <v>2.2991303289625229</v>
      </c>
      <c r="H59" s="103"/>
      <c r="I59" s="103"/>
      <c r="J59" s="103"/>
      <c r="K59" s="103"/>
      <c r="L59" s="103"/>
      <c r="M59" s="103"/>
      <c r="N59" s="103"/>
    </row>
    <row r="76" spans="2:14" ht="14" x14ac:dyDescent="0.2">
      <c r="B76" s="1" t="s">
        <v>3</v>
      </c>
    </row>
    <row r="77" spans="2:14" ht="30" x14ac:dyDescent="0.2">
      <c r="B77" s="3" t="str">
        <f t="shared" ref="B77:E77" si="8">B24</f>
        <v>Product category</v>
      </c>
      <c r="C77" s="8" t="str">
        <f t="shared" si="8"/>
        <v># emitters/ VCSEL die</v>
      </c>
      <c r="D77" s="8" t="str">
        <f t="shared" si="8"/>
        <v>Wavelength (nm)</v>
      </c>
      <c r="E77" s="8" t="str">
        <f t="shared" si="8"/>
        <v>Power (mW)</v>
      </c>
      <c r="F77" s="10">
        <v>2017</v>
      </c>
      <c r="G77" s="10">
        <v>2018</v>
      </c>
      <c r="H77" s="10">
        <v>2019</v>
      </c>
      <c r="I77" s="10">
        <v>2020</v>
      </c>
      <c r="J77" s="10">
        <v>2021</v>
      </c>
      <c r="K77" s="10">
        <v>2022</v>
      </c>
      <c r="L77" s="10">
        <v>2023</v>
      </c>
      <c r="M77" s="10">
        <v>2024</v>
      </c>
      <c r="N77" s="10">
        <v>2025</v>
      </c>
    </row>
    <row r="78" spans="2:14" ht="14" x14ac:dyDescent="0.2">
      <c r="B78" s="53" t="str">
        <f t="shared" ref="B78:E81" si="9">B52</f>
        <v>Proximity sensor (3D)</v>
      </c>
      <c r="C78" s="10" t="str">
        <f t="shared" si="9"/>
        <v>1-10</v>
      </c>
      <c r="D78" s="10">
        <f t="shared" si="9"/>
        <v>940</v>
      </c>
      <c r="E78" s="10" t="str">
        <f t="shared" si="9"/>
        <v>≤20</v>
      </c>
      <c r="F78" s="14">
        <f>F52*F25</f>
        <v>18.375</v>
      </c>
      <c r="G78" s="14">
        <f t="shared" ref="F78:L81" si="10">G52*G25</f>
        <v>49.093938978000011</v>
      </c>
      <c r="H78" s="14"/>
      <c r="I78" s="14"/>
      <c r="J78" s="14"/>
      <c r="K78" s="14"/>
      <c r="L78" s="14"/>
      <c r="M78" s="14"/>
      <c r="N78" s="14"/>
    </row>
    <row r="79" spans="2:14" ht="14" x14ac:dyDescent="0.2">
      <c r="B79" s="54" t="str">
        <f t="shared" si="9"/>
        <v>Flood illuminator</v>
      </c>
      <c r="C79" s="11" t="str">
        <f t="shared" si="9"/>
        <v>20-50</v>
      </c>
      <c r="D79" s="11">
        <f t="shared" si="9"/>
        <v>940</v>
      </c>
      <c r="E79" s="11" t="str">
        <f t="shared" si="9"/>
        <v>200-500</v>
      </c>
      <c r="F79" s="33">
        <f t="shared" si="10"/>
        <v>36.75</v>
      </c>
      <c r="G79" s="33">
        <f t="shared" si="10"/>
        <v>104.32462032825001</v>
      </c>
      <c r="H79" s="33"/>
      <c r="I79" s="33"/>
      <c r="J79" s="33"/>
      <c r="K79" s="33"/>
      <c r="L79" s="33"/>
      <c r="M79" s="33"/>
      <c r="N79" s="33"/>
    </row>
    <row r="80" spans="2:14" ht="14" x14ac:dyDescent="0.2">
      <c r="B80" s="54" t="str">
        <f t="shared" si="9"/>
        <v>Dot projector array</v>
      </c>
      <c r="C80" s="11" t="str">
        <f t="shared" si="9"/>
        <v>50-300</v>
      </c>
      <c r="D80" s="11">
        <f t="shared" si="9"/>
        <v>940</v>
      </c>
      <c r="E80" s="11" t="str">
        <f t="shared" si="9"/>
        <v>500-1000</v>
      </c>
      <c r="F80" s="33">
        <f t="shared" si="10"/>
        <v>183.75</v>
      </c>
      <c r="G80" s="33">
        <f t="shared" si="10"/>
        <v>460.25567791875005</v>
      </c>
      <c r="H80" s="33"/>
      <c r="I80" s="33"/>
      <c r="J80" s="33"/>
      <c r="K80" s="33"/>
      <c r="L80" s="33"/>
      <c r="M80" s="33"/>
      <c r="N80" s="33"/>
    </row>
    <row r="81" spans="2:14" ht="14" x14ac:dyDescent="0.2">
      <c r="B81" s="54" t="str">
        <f t="shared" si="9"/>
        <v>Flash illuminator LP</v>
      </c>
      <c r="C81" s="11" t="str">
        <f t="shared" si="9"/>
        <v>50-300</v>
      </c>
      <c r="D81" s="11">
        <f t="shared" si="9"/>
        <v>940</v>
      </c>
      <c r="E81" s="11" t="str">
        <f t="shared" si="9"/>
        <v>500-1000</v>
      </c>
      <c r="F81" s="33">
        <f t="shared" si="10"/>
        <v>0</v>
      </c>
      <c r="G81" s="33">
        <f t="shared" si="10"/>
        <v>0</v>
      </c>
      <c r="H81" s="33"/>
      <c r="I81" s="33"/>
      <c r="J81" s="33"/>
      <c r="K81" s="33"/>
      <c r="L81" s="33"/>
      <c r="M81" s="33"/>
      <c r="N81" s="33"/>
    </row>
    <row r="82" spans="2:14" ht="14" x14ac:dyDescent="0.2">
      <c r="B82" s="54" t="str">
        <f t="shared" ref="B82:E82" si="11">B56</f>
        <v>Flash illuminator HP</v>
      </c>
      <c r="C82" s="11" t="str">
        <f t="shared" si="11"/>
        <v>300-1000</v>
      </c>
      <c r="D82" s="11">
        <f t="shared" si="11"/>
        <v>940</v>
      </c>
      <c r="E82" s="11" t="str">
        <f t="shared" si="11"/>
        <v>1000-3000</v>
      </c>
      <c r="F82" s="33">
        <f t="shared" ref="F82:L82" si="12">F56*F29</f>
        <v>0</v>
      </c>
      <c r="G82" s="33">
        <f t="shared" si="12"/>
        <v>0</v>
      </c>
      <c r="H82" s="33"/>
      <c r="I82" s="33"/>
      <c r="J82" s="33"/>
      <c r="K82" s="33"/>
      <c r="L82" s="33"/>
      <c r="M82" s="33"/>
      <c r="N82" s="33"/>
    </row>
    <row r="83" spans="2:14" ht="14" x14ac:dyDescent="0.2">
      <c r="B83" s="54" t="str">
        <f t="shared" ref="B83:E83" si="13">B57</f>
        <v>Next generation arrays</v>
      </c>
      <c r="C83" s="11" t="str">
        <f t="shared" si="13"/>
        <v>TBD</v>
      </c>
      <c r="D83" s="11" t="str">
        <f t="shared" si="13"/>
        <v>TBD</v>
      </c>
      <c r="E83" s="11" t="str">
        <f t="shared" si="13"/>
        <v>TBD</v>
      </c>
      <c r="F83" s="33">
        <f t="shared" ref="F83:L83" si="14">F57*F30</f>
        <v>0</v>
      </c>
      <c r="G83" s="33">
        <f t="shared" si="14"/>
        <v>0</v>
      </c>
      <c r="H83" s="33"/>
      <c r="I83" s="33"/>
      <c r="J83" s="33"/>
      <c r="K83" s="33"/>
      <c r="L83" s="33"/>
      <c r="M83" s="33"/>
      <c r="N83" s="33"/>
    </row>
    <row r="84" spans="2:14" ht="14" x14ac:dyDescent="0.2">
      <c r="B84" s="308" t="s">
        <v>2</v>
      </c>
      <c r="C84" s="309"/>
      <c r="D84" s="309"/>
      <c r="E84" s="310"/>
      <c r="F84" s="14">
        <f>SUM(F78:F83)</f>
        <v>238.875</v>
      </c>
      <c r="G84" s="14">
        <f t="shared" ref="G84:L84" si="15">SUM(G78:G83)</f>
        <v>613.67423722500007</v>
      </c>
      <c r="H84" s="14"/>
      <c r="I84" s="14"/>
      <c r="J84" s="14"/>
      <c r="K84" s="14"/>
      <c r="L84" s="14"/>
      <c r="M84" s="14"/>
      <c r="N84" s="14"/>
    </row>
    <row r="85" spans="2:14" ht="14" x14ac:dyDescent="0.2">
      <c r="F85" s="46"/>
      <c r="G85" s="202">
        <f>G84/F84-1</f>
        <v>1.5690182615384618</v>
      </c>
      <c r="H85" s="202"/>
      <c r="I85" s="202"/>
      <c r="J85" s="202"/>
      <c r="K85" s="202"/>
      <c r="L85" s="202"/>
      <c r="M85" s="202"/>
      <c r="N85" s="202"/>
    </row>
    <row r="86" spans="2:14" ht="14" x14ac:dyDescent="0.2">
      <c r="B86" t="s">
        <v>269</v>
      </c>
      <c r="F86" s="59">
        <f>'LiDAR forecast'!E65</f>
        <v>266.00119599999999</v>
      </c>
      <c r="G86" s="59">
        <f>'LiDAR forecast'!F65</f>
        <v>228.93944787499998</v>
      </c>
      <c r="H86" s="59"/>
      <c r="I86" s="59"/>
      <c r="J86" s="59"/>
      <c r="K86" s="59"/>
      <c r="L86" s="59"/>
      <c r="M86" s="59"/>
      <c r="N86" s="59"/>
    </row>
    <row r="87" spans="2:14" ht="15" x14ac:dyDescent="0.2">
      <c r="B87" s="146" t="s">
        <v>91</v>
      </c>
    </row>
  </sheetData>
  <mergeCells count="2">
    <mergeCell ref="B84:E84"/>
    <mergeCell ref="B58:E58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T76"/>
  <sheetViews>
    <sheetView zoomScale="80" zoomScaleNormal="80" workbookViewId="0">
      <selection activeCell="H70" sqref="H70:N72"/>
    </sheetView>
  </sheetViews>
  <sheetFormatPr defaultColWidth="9" defaultRowHeight="13" x14ac:dyDescent="0.3"/>
  <cols>
    <col min="1" max="1" width="5" customWidth="1"/>
    <col min="2" max="2" width="22.3984375" customWidth="1"/>
    <col min="3" max="4" width="11.19921875" customWidth="1"/>
    <col min="5" max="5" width="9" customWidth="1"/>
    <col min="6" max="14" width="8.59765625" customWidth="1"/>
    <col min="15" max="18" width="6.796875" customWidth="1"/>
  </cols>
  <sheetData>
    <row r="2" spans="2:5" ht="19" x14ac:dyDescent="0.25">
      <c r="B2" s="6" t="str">
        <f>Introduction!B2</f>
        <v>LightCounting Market Research</v>
      </c>
      <c r="D2" s="6"/>
      <c r="E2" s="6"/>
    </row>
    <row r="3" spans="2:5" ht="16" x14ac:dyDescent="0.2">
      <c r="B3" s="173" t="str">
        <f>Introduction!B3</f>
        <v>December 2020 - sample template for illustrative purposes only</v>
      </c>
      <c r="D3" s="5"/>
      <c r="E3" s="5"/>
    </row>
    <row r="4" spans="2:5" ht="16" x14ac:dyDescent="0.2">
      <c r="B4" s="7" t="str">
        <f>Introduction!B4</f>
        <v>3D Depth Sensing and Automotive LiDAR forecast</v>
      </c>
      <c r="D4" s="7"/>
      <c r="E4" s="7"/>
    </row>
    <row r="6" spans="2:5" ht="19" x14ac:dyDescent="0.25">
      <c r="B6" s="276" t="s">
        <v>81</v>
      </c>
      <c r="D6" s="1"/>
      <c r="E6" s="1"/>
    </row>
    <row r="23" spans="2:14" ht="14" x14ac:dyDescent="0.2">
      <c r="B23" s="1" t="s">
        <v>4</v>
      </c>
    </row>
    <row r="24" spans="2:14" ht="30" x14ac:dyDescent="0.2">
      <c r="B24" s="25" t="s">
        <v>80</v>
      </c>
      <c r="C24" s="8" t="str">
        <f>'Product definitions'!C10</f>
        <v># emitters/ VCSEL die</v>
      </c>
      <c r="D24" s="8" t="str">
        <f>'Product definitions'!D10</f>
        <v>Wavelength (nm)</v>
      </c>
      <c r="E24" s="8" t="str">
        <f>'Product definitions'!E10</f>
        <v>Power (mW)</v>
      </c>
      <c r="F24" s="3">
        <v>2017</v>
      </c>
      <c r="G24" s="3">
        <v>2018</v>
      </c>
      <c r="H24" s="3">
        <v>2019</v>
      </c>
      <c r="I24" s="3">
        <v>2020</v>
      </c>
      <c r="J24" s="3">
        <v>2021</v>
      </c>
      <c r="K24" s="3">
        <v>2022</v>
      </c>
      <c r="L24" s="3">
        <v>2023</v>
      </c>
      <c r="M24" s="3">
        <v>2024</v>
      </c>
      <c r="N24" s="3">
        <v>2025</v>
      </c>
    </row>
    <row r="25" spans="2:14" ht="16.5" customHeight="1" x14ac:dyDescent="0.2">
      <c r="B25" s="110" t="s">
        <v>77</v>
      </c>
      <c r="C25" s="50" t="str">
        <f>'Product definitions'!C11</f>
        <v>1-10</v>
      </c>
      <c r="D25" s="50">
        <f>'Product definitions'!D11</f>
        <v>940</v>
      </c>
      <c r="E25" s="50" t="str">
        <f>'Product definitions'!E11</f>
        <v>≤20</v>
      </c>
      <c r="F25" s="13">
        <v>36.75</v>
      </c>
      <c r="G25" s="13">
        <v>122.73484744500001</v>
      </c>
      <c r="H25" s="13"/>
      <c r="I25" s="13"/>
      <c r="J25" s="13"/>
      <c r="K25" s="13"/>
      <c r="L25" s="13"/>
      <c r="M25" s="13"/>
      <c r="N25" s="13"/>
    </row>
    <row r="26" spans="2:14" ht="16.5" customHeight="1" x14ac:dyDescent="0.2">
      <c r="B26" s="111" t="s">
        <v>78</v>
      </c>
      <c r="C26" s="51" t="str">
        <f>C25</f>
        <v>1-10</v>
      </c>
      <c r="D26" s="51">
        <f t="shared" ref="D26:E26" si="0">D25</f>
        <v>940</v>
      </c>
      <c r="E26" s="51" t="str">
        <f t="shared" si="0"/>
        <v>≤20</v>
      </c>
      <c r="F26" s="105">
        <v>265.72012888349508</v>
      </c>
      <c r="G26" s="105">
        <v>267.10508900000002</v>
      </c>
      <c r="H26" s="105"/>
      <c r="I26" s="105"/>
      <c r="J26" s="105"/>
      <c r="K26" s="105"/>
      <c r="L26" s="105"/>
      <c r="M26" s="105"/>
      <c r="N26" s="105"/>
    </row>
    <row r="27" spans="2:14" ht="14" x14ac:dyDescent="0.2">
      <c r="B27" s="311" t="s">
        <v>82</v>
      </c>
      <c r="C27" s="312"/>
      <c r="D27" s="312"/>
      <c r="E27" s="313"/>
      <c r="F27" s="61">
        <f t="shared" ref="F27:L27" si="1">SUM(F25:F26)</f>
        <v>302.47012888349508</v>
      </c>
      <c r="G27" s="61">
        <f t="shared" si="1"/>
        <v>389.83993644500003</v>
      </c>
      <c r="H27" s="61"/>
      <c r="I27" s="61"/>
      <c r="J27" s="61"/>
      <c r="K27" s="61"/>
      <c r="L27" s="61"/>
      <c r="M27" s="61"/>
      <c r="N27" s="61"/>
    </row>
    <row r="46" spans="2:20" ht="14" x14ac:dyDescent="0.2">
      <c r="B46" s="1" t="s">
        <v>5</v>
      </c>
    </row>
    <row r="47" spans="2:20" ht="30" x14ac:dyDescent="0.2">
      <c r="B47" s="109" t="s">
        <v>80</v>
      </c>
      <c r="C47" s="8" t="str">
        <f t="shared" ref="C47:E48" si="2">C24</f>
        <v># emitters/ VCSEL die</v>
      </c>
      <c r="D47" s="8" t="str">
        <f t="shared" si="2"/>
        <v>Wavelength (nm)</v>
      </c>
      <c r="E47" s="8" t="str">
        <f t="shared" si="2"/>
        <v>Power (mW)</v>
      </c>
      <c r="F47" s="3">
        <v>2017</v>
      </c>
      <c r="G47" s="3">
        <v>2018</v>
      </c>
      <c r="H47" s="3">
        <v>2019</v>
      </c>
      <c r="I47" s="3">
        <v>2020</v>
      </c>
      <c r="J47" s="3">
        <v>2021</v>
      </c>
      <c r="K47" s="3">
        <v>2022</v>
      </c>
      <c r="L47" s="3">
        <v>2023</v>
      </c>
      <c r="M47" s="3">
        <v>2024</v>
      </c>
      <c r="N47" s="3">
        <v>2025</v>
      </c>
    </row>
    <row r="48" spans="2:20" ht="14" x14ac:dyDescent="0.2">
      <c r="B48" s="53" t="str">
        <f>B25</f>
        <v>for 3D sensing</v>
      </c>
      <c r="C48" s="10" t="str">
        <f t="shared" si="2"/>
        <v>1-10</v>
      </c>
      <c r="D48" s="10">
        <f t="shared" si="2"/>
        <v>940</v>
      </c>
      <c r="E48" s="10" t="str">
        <f t="shared" si="2"/>
        <v>≤20</v>
      </c>
      <c r="F48" s="106">
        <v>0.5</v>
      </c>
      <c r="G48" s="107">
        <v>0.4</v>
      </c>
      <c r="H48" s="107"/>
      <c r="I48" s="107"/>
      <c r="J48" s="107"/>
      <c r="K48" s="107"/>
      <c r="L48" s="107"/>
      <c r="M48" s="107"/>
      <c r="N48" s="107"/>
      <c r="O48" s="99" t="s">
        <v>79</v>
      </c>
      <c r="T48" s="99"/>
    </row>
    <row r="49" spans="2:14" ht="14" x14ac:dyDescent="0.2">
      <c r="B49" s="104" t="str">
        <f>B26</f>
        <v>for other applications</v>
      </c>
      <c r="C49" s="15" t="str">
        <f t="shared" ref="C49:E49" si="3">C48</f>
        <v>1-10</v>
      </c>
      <c r="D49" s="15">
        <f t="shared" si="3"/>
        <v>940</v>
      </c>
      <c r="E49" s="15" t="str">
        <f t="shared" si="3"/>
        <v>≤20</v>
      </c>
      <c r="F49" s="108">
        <v>0.5</v>
      </c>
      <c r="G49" s="108">
        <v>0.4</v>
      </c>
      <c r="H49" s="108"/>
      <c r="I49" s="108"/>
      <c r="J49" s="108"/>
      <c r="K49" s="108"/>
      <c r="L49" s="108"/>
      <c r="M49" s="108"/>
      <c r="N49" s="108"/>
    </row>
    <row r="68" spans="2:14" ht="14" x14ac:dyDescent="0.2">
      <c r="B68" s="1" t="s">
        <v>3</v>
      </c>
    </row>
    <row r="69" spans="2:14" ht="30" x14ac:dyDescent="0.2">
      <c r="B69" s="3" t="str">
        <f>B24</f>
        <v>Proximity sensor VCSELs</v>
      </c>
      <c r="C69" s="8" t="str">
        <f>C24</f>
        <v># emitters/ VCSEL die</v>
      </c>
      <c r="D69" s="8" t="str">
        <f>D24</f>
        <v>Wavelength (nm)</v>
      </c>
      <c r="E69" s="8" t="str">
        <f>E24</f>
        <v>Power (mW)</v>
      </c>
      <c r="F69" s="10">
        <v>2017</v>
      </c>
      <c r="G69" s="10">
        <v>2018</v>
      </c>
      <c r="H69" s="10">
        <v>2019</v>
      </c>
      <c r="I69" s="10">
        <v>2020</v>
      </c>
      <c r="J69" s="10">
        <v>2021</v>
      </c>
      <c r="K69" s="10">
        <v>2022</v>
      </c>
      <c r="L69" s="10">
        <v>2023</v>
      </c>
      <c r="M69" s="10">
        <v>2024</v>
      </c>
      <c r="N69" s="10">
        <v>2025</v>
      </c>
    </row>
    <row r="70" spans="2:14" ht="14" x14ac:dyDescent="0.2">
      <c r="B70" s="53" t="str">
        <f t="shared" ref="B70:E71" si="4">B48</f>
        <v>for 3D sensing</v>
      </c>
      <c r="C70" s="10" t="str">
        <f t="shared" si="4"/>
        <v>1-10</v>
      </c>
      <c r="D70" s="10">
        <f t="shared" si="4"/>
        <v>940</v>
      </c>
      <c r="E70" s="10" t="str">
        <f t="shared" si="4"/>
        <v>≤20</v>
      </c>
      <c r="F70" s="14">
        <f t="shared" ref="F70:L71" si="5">F48*F25</f>
        <v>18.375</v>
      </c>
      <c r="G70" s="14">
        <f t="shared" si="5"/>
        <v>49.093938978000011</v>
      </c>
      <c r="H70" s="14"/>
      <c r="I70" s="14"/>
      <c r="J70" s="14"/>
      <c r="K70" s="14"/>
      <c r="L70" s="14"/>
      <c r="M70" s="14"/>
      <c r="N70" s="14"/>
    </row>
    <row r="71" spans="2:14" ht="14" x14ac:dyDescent="0.2">
      <c r="B71" s="54" t="str">
        <f t="shared" si="4"/>
        <v>for other applications</v>
      </c>
      <c r="C71" s="11" t="str">
        <f t="shared" si="4"/>
        <v>1-10</v>
      </c>
      <c r="D71" s="11">
        <f t="shared" si="4"/>
        <v>940</v>
      </c>
      <c r="E71" s="11" t="str">
        <f t="shared" si="4"/>
        <v>≤20</v>
      </c>
      <c r="F71" s="33">
        <f t="shared" si="5"/>
        <v>132.86006444174754</v>
      </c>
      <c r="G71" s="33">
        <f t="shared" si="5"/>
        <v>106.84203560000002</v>
      </c>
      <c r="H71" s="33"/>
      <c r="I71" s="33"/>
      <c r="J71" s="33"/>
      <c r="K71" s="33"/>
      <c r="L71" s="33"/>
      <c r="M71" s="33"/>
      <c r="N71" s="33"/>
    </row>
    <row r="72" spans="2:14" ht="14" x14ac:dyDescent="0.2">
      <c r="B72" s="308" t="s">
        <v>2</v>
      </c>
      <c r="C72" s="309"/>
      <c r="D72" s="309"/>
      <c r="E72" s="310"/>
      <c r="F72" s="55">
        <f t="shared" ref="F72:L72" si="6">SUM(F70:F71)</f>
        <v>151.23506444174754</v>
      </c>
      <c r="G72" s="55">
        <f t="shared" si="6"/>
        <v>155.93597457800001</v>
      </c>
      <c r="H72" s="55"/>
      <c r="I72" s="55"/>
      <c r="J72" s="55"/>
      <c r="K72" s="55"/>
      <c r="L72" s="55"/>
      <c r="M72" s="55"/>
      <c r="N72" s="55"/>
    </row>
    <row r="76" spans="2:14" ht="14" x14ac:dyDescent="0.2">
      <c r="G76" s="56"/>
    </row>
  </sheetData>
  <mergeCells count="2">
    <mergeCell ref="B27:E27"/>
    <mergeCell ref="B72:E7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Z265"/>
  <sheetViews>
    <sheetView zoomScale="80" zoomScaleNormal="80" workbookViewId="0">
      <selection activeCell="M83" sqref="M83"/>
    </sheetView>
  </sheetViews>
  <sheetFormatPr defaultColWidth="9" defaultRowHeight="13" x14ac:dyDescent="0.3"/>
  <cols>
    <col min="1" max="1" width="5" customWidth="1"/>
    <col min="2" max="2" width="16.59765625" customWidth="1"/>
    <col min="3" max="3" width="20.59765625" customWidth="1"/>
    <col min="4" max="4" width="14.3984375" customWidth="1"/>
    <col min="5" max="5" width="13.59765625" customWidth="1"/>
    <col min="6" max="14" width="12.59765625" customWidth="1"/>
    <col min="16" max="16" width="13.59765625" customWidth="1"/>
  </cols>
  <sheetData>
    <row r="2" spans="2:2" ht="18.5" x14ac:dyDescent="0.45">
      <c r="B2" s="6" t="str">
        <f>Introduction!B2</f>
        <v>LightCounting Market Research</v>
      </c>
    </row>
    <row r="3" spans="2:2" ht="13.5" customHeight="1" x14ac:dyDescent="0.35">
      <c r="B3" s="173" t="str">
        <f>Introduction!B3</f>
        <v>December 2020 - sample template for illustrative purposes only</v>
      </c>
    </row>
    <row r="4" spans="2:2" ht="15.5" x14ac:dyDescent="0.35">
      <c r="B4" s="7" t="str">
        <f>Introduction!B4</f>
        <v>3D Depth Sensing and Automotive LiDAR forecast</v>
      </c>
    </row>
    <row r="6" spans="2:2" ht="18.5" x14ac:dyDescent="0.45">
      <c r="B6" s="276" t="s">
        <v>13</v>
      </c>
    </row>
    <row r="25" spans="2:14" x14ac:dyDescent="0.3">
      <c r="B25" s="1" t="s">
        <v>90</v>
      </c>
      <c r="I25" t="s">
        <v>20</v>
      </c>
    </row>
    <row r="26" spans="2:14" x14ac:dyDescent="0.3">
      <c r="B26" s="3" t="s">
        <v>14</v>
      </c>
      <c r="C26" s="3" t="s">
        <v>17</v>
      </c>
      <c r="D26" s="71" t="s">
        <v>18</v>
      </c>
      <c r="E26" s="3" t="s">
        <v>19</v>
      </c>
      <c r="F26" s="9">
        <v>2017</v>
      </c>
      <c r="G26" s="9">
        <v>2018</v>
      </c>
      <c r="H26" s="9">
        <v>2019</v>
      </c>
      <c r="I26" s="9">
        <v>2020</v>
      </c>
      <c r="J26" s="9">
        <v>2021</v>
      </c>
      <c r="K26" s="9">
        <v>2022</v>
      </c>
      <c r="L26" s="9">
        <v>2023</v>
      </c>
      <c r="M26" s="9">
        <v>2024</v>
      </c>
      <c r="N26" s="279">
        <v>2025</v>
      </c>
    </row>
    <row r="27" spans="2:14" x14ac:dyDescent="0.3">
      <c r="B27" s="45" t="s">
        <v>16</v>
      </c>
      <c r="C27" s="46" t="s">
        <v>33</v>
      </c>
      <c r="D27" s="76" t="s">
        <v>34</v>
      </c>
      <c r="E27" s="47" t="s">
        <v>35</v>
      </c>
      <c r="F27" s="28">
        <v>2403350</v>
      </c>
      <c r="G27" s="18">
        <v>1265392</v>
      </c>
      <c r="H27" s="18"/>
      <c r="I27" s="18"/>
      <c r="J27" s="18"/>
      <c r="K27" s="18"/>
      <c r="L27" s="18"/>
      <c r="M27" s="18"/>
      <c r="N27" s="18"/>
    </row>
    <row r="28" spans="2:14" x14ac:dyDescent="0.3">
      <c r="B28" s="78" t="s">
        <v>16</v>
      </c>
      <c r="C28" s="44" t="s">
        <v>36</v>
      </c>
      <c r="D28" s="72" t="s">
        <v>34</v>
      </c>
      <c r="E28" s="63" t="s">
        <v>35</v>
      </c>
      <c r="F28" s="29">
        <v>4592506</v>
      </c>
      <c r="G28" s="19">
        <v>5445119</v>
      </c>
      <c r="H28" s="19"/>
      <c r="I28" s="19"/>
      <c r="J28" s="19"/>
      <c r="K28" s="19"/>
      <c r="L28" s="19"/>
      <c r="M28" s="19"/>
      <c r="N28" s="19"/>
    </row>
    <row r="29" spans="2:14" x14ac:dyDescent="0.3">
      <c r="B29" s="78" t="s">
        <v>16</v>
      </c>
      <c r="C29" s="44" t="s">
        <v>37</v>
      </c>
      <c r="D29" s="72" t="s">
        <v>34</v>
      </c>
      <c r="E29" s="63" t="s">
        <v>35</v>
      </c>
      <c r="F29" s="29">
        <v>420821</v>
      </c>
      <c r="G29" s="19">
        <v>823199</v>
      </c>
      <c r="H29" s="19"/>
      <c r="I29" s="19"/>
      <c r="J29" s="19"/>
      <c r="K29" s="19"/>
      <c r="L29" s="19"/>
      <c r="M29" s="19"/>
      <c r="N29" s="19"/>
    </row>
    <row r="30" spans="2:14" x14ac:dyDescent="0.3">
      <c r="B30" s="24" t="s">
        <v>16</v>
      </c>
      <c r="C30" s="31" t="s">
        <v>38</v>
      </c>
      <c r="D30" s="70" t="s">
        <v>34</v>
      </c>
      <c r="E30" s="16" t="s">
        <v>35</v>
      </c>
      <c r="F30" s="87">
        <v>0</v>
      </c>
      <c r="G30" s="30">
        <v>300</v>
      </c>
      <c r="H30" s="30"/>
      <c r="I30" s="30"/>
      <c r="J30" s="30"/>
      <c r="K30" s="30"/>
      <c r="L30" s="30"/>
      <c r="M30" s="30"/>
      <c r="N30" s="30"/>
    </row>
    <row r="31" spans="2:14" x14ac:dyDescent="0.3">
      <c r="B31" s="32" t="s">
        <v>15</v>
      </c>
      <c r="C31" s="66" t="s">
        <v>237</v>
      </c>
      <c r="D31" s="75" t="s">
        <v>69</v>
      </c>
      <c r="E31" s="67" t="s">
        <v>70</v>
      </c>
      <c r="F31" s="183">
        <v>83582</v>
      </c>
      <c r="G31" s="183">
        <v>55887</v>
      </c>
      <c r="H31" s="183"/>
      <c r="I31" s="183"/>
      <c r="J31" s="183"/>
      <c r="K31" s="183"/>
      <c r="L31" s="183"/>
      <c r="M31" s="183"/>
      <c r="N31" s="183"/>
    </row>
    <row r="32" spans="2:14" x14ac:dyDescent="0.3">
      <c r="B32" s="32" t="s">
        <v>15</v>
      </c>
      <c r="C32" s="66" t="s">
        <v>237</v>
      </c>
      <c r="D32" s="75" t="s">
        <v>69</v>
      </c>
      <c r="E32" s="67" t="s">
        <v>35</v>
      </c>
      <c r="F32" s="183">
        <v>12500000</v>
      </c>
      <c r="G32" s="183">
        <v>13931207</v>
      </c>
      <c r="H32" s="183"/>
      <c r="I32" s="183"/>
      <c r="J32" s="183"/>
      <c r="K32" s="183"/>
      <c r="L32" s="183"/>
      <c r="M32" s="183"/>
      <c r="N32" s="183"/>
    </row>
    <row r="33" spans="2:15" x14ac:dyDescent="0.3">
      <c r="B33" s="32" t="s">
        <v>15</v>
      </c>
      <c r="C33" s="66" t="s">
        <v>238</v>
      </c>
      <c r="D33" s="75" t="s">
        <v>65</v>
      </c>
      <c r="E33" s="67" t="s">
        <v>57</v>
      </c>
      <c r="F33" s="183">
        <v>95865</v>
      </c>
      <c r="G33" s="183">
        <v>318978</v>
      </c>
      <c r="H33" s="183"/>
      <c r="I33" s="183"/>
      <c r="J33" s="183"/>
      <c r="K33" s="183"/>
      <c r="L33" s="183"/>
      <c r="M33" s="183"/>
      <c r="N33" s="183"/>
    </row>
    <row r="34" spans="2:15" x14ac:dyDescent="0.3">
      <c r="B34" s="32" t="s">
        <v>15</v>
      </c>
      <c r="C34" s="66" t="s">
        <v>239</v>
      </c>
      <c r="D34" s="75" t="s">
        <v>34</v>
      </c>
      <c r="E34" s="67" t="s">
        <v>53</v>
      </c>
      <c r="F34" s="183">
        <v>793812</v>
      </c>
      <c r="G34" s="183">
        <v>960639.5</v>
      </c>
      <c r="H34" s="183"/>
      <c r="I34" s="183"/>
      <c r="J34" s="183"/>
      <c r="K34" s="183"/>
      <c r="L34" s="183"/>
      <c r="M34" s="183"/>
      <c r="N34" s="183"/>
    </row>
    <row r="35" spans="2:15" x14ac:dyDescent="0.3">
      <c r="B35" s="32" t="s">
        <v>15</v>
      </c>
      <c r="C35" s="66" t="s">
        <v>240</v>
      </c>
      <c r="D35" s="75" t="s">
        <v>34</v>
      </c>
      <c r="E35" s="67" t="s">
        <v>53</v>
      </c>
      <c r="F35" s="183">
        <v>750519</v>
      </c>
      <c r="G35" s="183">
        <v>594327</v>
      </c>
      <c r="H35" s="183"/>
      <c r="I35" s="183"/>
      <c r="J35" s="183"/>
      <c r="K35" s="183"/>
      <c r="L35" s="183"/>
      <c r="M35" s="183"/>
      <c r="N35" s="183"/>
    </row>
    <row r="36" spans="2:15" x14ac:dyDescent="0.3">
      <c r="B36" s="32" t="s">
        <v>15</v>
      </c>
      <c r="C36" s="66" t="s">
        <v>241</v>
      </c>
      <c r="D36" s="75" t="s">
        <v>69</v>
      </c>
      <c r="E36" s="67" t="s">
        <v>53</v>
      </c>
      <c r="F36" s="183">
        <v>466535</v>
      </c>
      <c r="G36" s="183">
        <v>491067</v>
      </c>
      <c r="H36" s="183"/>
      <c r="I36" s="183"/>
      <c r="J36" s="183"/>
      <c r="K36" s="183"/>
      <c r="L36" s="183"/>
      <c r="M36" s="183"/>
      <c r="N36" s="183"/>
    </row>
    <row r="37" spans="2:15" x14ac:dyDescent="0.3">
      <c r="B37" s="32" t="s">
        <v>15</v>
      </c>
      <c r="C37" s="66" t="s">
        <v>242</v>
      </c>
      <c r="D37" s="75" t="s">
        <v>34</v>
      </c>
      <c r="E37" s="67" t="s">
        <v>66</v>
      </c>
      <c r="F37" s="183">
        <v>0</v>
      </c>
      <c r="G37" s="183">
        <v>0</v>
      </c>
      <c r="H37" s="183"/>
      <c r="I37" s="183"/>
      <c r="J37" s="183"/>
      <c r="K37" s="183"/>
      <c r="L37" s="183"/>
      <c r="M37" s="183"/>
      <c r="N37" s="183"/>
    </row>
    <row r="38" spans="2:15" x14ac:dyDescent="0.3">
      <c r="B38" s="32" t="s">
        <v>15</v>
      </c>
      <c r="C38" s="66" t="s">
        <v>227</v>
      </c>
      <c r="D38" s="75" t="s">
        <v>34</v>
      </c>
      <c r="E38" s="67" t="s">
        <v>67</v>
      </c>
      <c r="F38" s="183">
        <v>6913</v>
      </c>
      <c r="G38" s="183">
        <v>5094</v>
      </c>
      <c r="H38" s="183"/>
      <c r="I38" s="183"/>
      <c r="J38" s="183"/>
      <c r="K38" s="183"/>
      <c r="L38" s="183"/>
      <c r="M38" s="183"/>
      <c r="N38" s="183"/>
    </row>
    <row r="39" spans="2:15" x14ac:dyDescent="0.3">
      <c r="B39" s="32" t="s">
        <v>15</v>
      </c>
      <c r="C39" s="66" t="s">
        <v>227</v>
      </c>
      <c r="D39" s="75" t="s">
        <v>34</v>
      </c>
      <c r="E39" s="67" t="s">
        <v>68</v>
      </c>
      <c r="F39" s="183">
        <v>2269</v>
      </c>
      <c r="G39" s="183">
        <v>2000</v>
      </c>
      <c r="H39" s="183"/>
      <c r="I39" s="183"/>
      <c r="J39" s="183"/>
      <c r="K39" s="183"/>
      <c r="L39" s="183"/>
      <c r="M39" s="183"/>
      <c r="N39" s="183"/>
    </row>
    <row r="40" spans="2:15" x14ac:dyDescent="0.3">
      <c r="B40" s="32" t="s">
        <v>15</v>
      </c>
      <c r="C40" s="66" t="s">
        <v>243</v>
      </c>
      <c r="D40" s="75" t="s">
        <v>34</v>
      </c>
      <c r="E40" s="67" t="s">
        <v>58</v>
      </c>
      <c r="F40" s="183">
        <v>622792</v>
      </c>
      <c r="G40" s="183">
        <v>1915817</v>
      </c>
      <c r="H40" s="183"/>
      <c r="I40" s="183"/>
      <c r="J40" s="183"/>
      <c r="K40" s="183"/>
      <c r="L40" s="183"/>
      <c r="M40" s="183"/>
      <c r="N40" s="183"/>
    </row>
    <row r="41" spans="2:15" x14ac:dyDescent="0.3">
      <c r="B41" s="32" t="s">
        <v>15</v>
      </c>
      <c r="C41" s="66" t="s">
        <v>244</v>
      </c>
      <c r="D41" s="75" t="s">
        <v>65</v>
      </c>
      <c r="E41" s="67" t="s">
        <v>58</v>
      </c>
      <c r="F41" s="183"/>
      <c r="G41" s="183">
        <v>150000</v>
      </c>
      <c r="H41" s="183"/>
      <c r="I41" s="183"/>
      <c r="J41" s="183"/>
      <c r="K41" s="183"/>
      <c r="L41" s="183"/>
      <c r="M41" s="183"/>
      <c r="N41" s="183"/>
    </row>
    <row r="42" spans="2:15" x14ac:dyDescent="0.3">
      <c r="B42" s="32" t="s">
        <v>15</v>
      </c>
      <c r="C42" s="66" t="s">
        <v>245</v>
      </c>
      <c r="D42" s="75" t="s">
        <v>69</v>
      </c>
      <c r="E42" s="67" t="s">
        <v>58</v>
      </c>
      <c r="F42" s="183"/>
      <c r="G42" s="183">
        <v>10000</v>
      </c>
      <c r="H42" s="183"/>
      <c r="I42" s="183"/>
      <c r="J42" s="183"/>
      <c r="K42" s="183"/>
      <c r="L42" s="183"/>
      <c r="M42" s="183"/>
      <c r="N42" s="183"/>
    </row>
    <row r="43" spans="2:15" x14ac:dyDescent="0.3">
      <c r="B43" s="32" t="s">
        <v>15</v>
      </c>
      <c r="C43" s="66" t="s">
        <v>246</v>
      </c>
      <c r="D43" s="75" t="s">
        <v>34</v>
      </c>
      <c r="E43" s="67" t="s">
        <v>62</v>
      </c>
      <c r="F43" s="183"/>
      <c r="G43" s="183">
        <v>500</v>
      </c>
      <c r="H43" s="183"/>
      <c r="I43" s="183"/>
      <c r="J43" s="183"/>
      <c r="K43" s="183"/>
      <c r="L43" s="183"/>
      <c r="M43" s="183"/>
      <c r="N43" s="183"/>
    </row>
    <row r="44" spans="2:15" x14ac:dyDescent="0.3">
      <c r="B44" s="32" t="s">
        <v>15</v>
      </c>
      <c r="C44" s="66" t="s">
        <v>247</v>
      </c>
      <c r="D44" s="75" t="s">
        <v>34</v>
      </c>
      <c r="E44" s="67" t="s">
        <v>248</v>
      </c>
      <c r="F44" s="183"/>
      <c r="G44" s="183">
        <v>23000</v>
      </c>
      <c r="H44" s="183"/>
      <c r="I44" s="183"/>
      <c r="J44" s="183"/>
      <c r="K44" s="183"/>
      <c r="L44" s="183"/>
      <c r="M44" s="183"/>
      <c r="N44" s="183"/>
    </row>
    <row r="45" spans="2:15" x14ac:dyDescent="0.3">
      <c r="B45" s="32" t="s">
        <v>15</v>
      </c>
      <c r="C45" s="66" t="s">
        <v>249</v>
      </c>
      <c r="D45" s="75" t="s">
        <v>34</v>
      </c>
      <c r="E45" s="67" t="s">
        <v>250</v>
      </c>
      <c r="F45" s="183"/>
      <c r="G45" s="183">
        <v>0</v>
      </c>
      <c r="H45" s="183"/>
      <c r="I45" s="183"/>
      <c r="J45" s="183"/>
      <c r="K45" s="183"/>
      <c r="L45" s="183"/>
      <c r="M45" s="183"/>
      <c r="N45" s="183"/>
    </row>
    <row r="46" spans="2:15" x14ac:dyDescent="0.3">
      <c r="B46" s="77" t="s">
        <v>15</v>
      </c>
      <c r="C46" s="68" t="s">
        <v>251</v>
      </c>
      <c r="D46" s="79" t="s">
        <v>252</v>
      </c>
      <c r="E46" s="69" t="s">
        <v>253</v>
      </c>
      <c r="F46" s="281"/>
      <c r="G46" s="186">
        <v>0</v>
      </c>
      <c r="H46" s="186"/>
      <c r="I46" s="186"/>
      <c r="J46" s="186"/>
      <c r="K46" s="186"/>
      <c r="L46" s="186"/>
      <c r="M46" s="186"/>
      <c r="N46" s="186"/>
    </row>
    <row r="47" spans="2:15" x14ac:dyDescent="0.3">
      <c r="B47" s="91" t="s">
        <v>64</v>
      </c>
      <c r="C47" s="92" t="s">
        <v>51</v>
      </c>
      <c r="D47" s="93" t="s">
        <v>52</v>
      </c>
      <c r="E47" s="94" t="s">
        <v>19</v>
      </c>
      <c r="F47" s="35"/>
      <c r="G47" s="35"/>
      <c r="H47" s="35"/>
      <c r="I47" s="35"/>
      <c r="J47" s="35"/>
      <c r="K47" s="35"/>
      <c r="L47" s="35"/>
      <c r="M47" s="35"/>
      <c r="N47" s="35"/>
    </row>
    <row r="48" spans="2:15" x14ac:dyDescent="0.3">
      <c r="B48" s="78" t="s">
        <v>45</v>
      </c>
      <c r="C48" s="44" t="s">
        <v>40</v>
      </c>
      <c r="D48" s="73">
        <v>1</v>
      </c>
      <c r="E48" s="63" t="s">
        <v>35</v>
      </c>
      <c r="F48" s="301">
        <v>6611410</v>
      </c>
      <c r="G48" s="301">
        <v>8699070</v>
      </c>
      <c r="H48" s="301"/>
      <c r="I48" s="301"/>
      <c r="J48" s="301"/>
      <c r="K48" s="301"/>
      <c r="L48" s="301"/>
      <c r="M48" s="301"/>
      <c r="N48" s="301"/>
      <c r="O48" s="158"/>
    </row>
    <row r="49" spans="2:15" x14ac:dyDescent="0.3">
      <c r="B49" s="78" t="s">
        <v>45</v>
      </c>
      <c r="C49" s="44" t="s">
        <v>40</v>
      </c>
      <c r="D49" s="73">
        <v>4</v>
      </c>
      <c r="E49" s="63" t="s">
        <v>53</v>
      </c>
      <c r="F49" s="301">
        <v>1133712</v>
      </c>
      <c r="G49" s="301">
        <v>1034122</v>
      </c>
      <c r="H49" s="301"/>
      <c r="I49" s="301"/>
      <c r="J49" s="301"/>
      <c r="K49" s="301"/>
      <c r="L49" s="301"/>
      <c r="M49" s="301"/>
      <c r="N49" s="301"/>
      <c r="O49" s="99"/>
    </row>
    <row r="50" spans="2:15" x14ac:dyDescent="0.3">
      <c r="B50" s="78" t="s">
        <v>45</v>
      </c>
      <c r="C50" s="44" t="s">
        <v>40</v>
      </c>
      <c r="D50" s="73" t="s">
        <v>48</v>
      </c>
      <c r="E50" s="63" t="s">
        <v>54</v>
      </c>
      <c r="F50" s="301">
        <v>37000</v>
      </c>
      <c r="G50" s="301">
        <v>46592</v>
      </c>
      <c r="H50" s="301"/>
      <c r="I50" s="301"/>
      <c r="J50" s="301"/>
      <c r="K50" s="301"/>
      <c r="L50" s="301"/>
      <c r="M50" s="301"/>
      <c r="N50" s="301"/>
      <c r="O50" s="158"/>
    </row>
    <row r="51" spans="2:15" x14ac:dyDescent="0.3">
      <c r="B51" s="78" t="s">
        <v>45</v>
      </c>
      <c r="C51" s="44" t="s">
        <v>41</v>
      </c>
      <c r="D51" s="73">
        <v>12</v>
      </c>
      <c r="E51" s="63" t="s">
        <v>55</v>
      </c>
      <c r="F51" s="145">
        <v>180464</v>
      </c>
      <c r="G51" s="145">
        <v>110246</v>
      </c>
      <c r="H51" s="145"/>
      <c r="I51" s="145"/>
      <c r="J51" s="145"/>
      <c r="K51" s="145"/>
      <c r="L51" s="145"/>
      <c r="M51" s="145"/>
      <c r="N51" s="145"/>
      <c r="O51" s="99"/>
    </row>
    <row r="52" spans="2:15" x14ac:dyDescent="0.3">
      <c r="B52" s="78" t="s">
        <v>46</v>
      </c>
      <c r="C52" s="44" t="s">
        <v>41</v>
      </c>
      <c r="D52" s="73">
        <v>12</v>
      </c>
      <c r="E52" s="63" t="s">
        <v>55</v>
      </c>
      <c r="F52" s="145">
        <v>16425</v>
      </c>
      <c r="G52" s="145">
        <v>16425</v>
      </c>
      <c r="H52" s="145"/>
      <c r="I52" s="145"/>
      <c r="J52" s="145"/>
      <c r="K52" s="145"/>
      <c r="L52" s="145"/>
      <c r="M52" s="145"/>
      <c r="N52" s="145"/>
      <c r="O52" s="99"/>
    </row>
    <row r="53" spans="2:15" x14ac:dyDescent="0.3">
      <c r="B53" s="78" t="s">
        <v>45</v>
      </c>
      <c r="C53" s="44" t="s">
        <v>42</v>
      </c>
      <c r="D53" s="73">
        <v>4</v>
      </c>
      <c r="E53" s="63" t="s">
        <v>53</v>
      </c>
      <c r="F53" s="144">
        <v>274410</v>
      </c>
      <c r="G53" s="144">
        <v>158416</v>
      </c>
      <c r="H53" s="144"/>
      <c r="I53" s="144"/>
      <c r="J53" s="144"/>
      <c r="K53" s="144"/>
      <c r="L53" s="144"/>
      <c r="M53" s="144"/>
      <c r="N53" s="144"/>
      <c r="O53" s="99"/>
    </row>
    <row r="54" spans="2:15" x14ac:dyDescent="0.3">
      <c r="B54" s="78" t="s">
        <v>45</v>
      </c>
      <c r="C54" s="44" t="s">
        <v>42</v>
      </c>
      <c r="D54" s="74">
        <v>4</v>
      </c>
      <c r="E54" s="63" t="s">
        <v>56</v>
      </c>
      <c r="F54" s="144">
        <v>73000</v>
      </c>
      <c r="G54" s="144">
        <v>96000</v>
      </c>
      <c r="H54" s="144"/>
      <c r="I54" s="144"/>
      <c r="J54" s="144"/>
      <c r="K54" s="144"/>
      <c r="L54" s="144"/>
      <c r="M54" s="144"/>
      <c r="N54" s="144"/>
      <c r="O54" s="99"/>
    </row>
    <row r="55" spans="2:15" x14ac:dyDescent="0.3">
      <c r="B55" s="78" t="s">
        <v>45</v>
      </c>
      <c r="C55" s="44" t="s">
        <v>43</v>
      </c>
      <c r="D55" s="74">
        <v>1</v>
      </c>
      <c r="E55" s="63" t="s">
        <v>57</v>
      </c>
      <c r="F55" s="161">
        <v>355304</v>
      </c>
      <c r="G55" s="161">
        <v>2061604</v>
      </c>
      <c r="H55" s="161"/>
      <c r="I55" s="161"/>
      <c r="J55" s="161"/>
      <c r="K55" s="161"/>
      <c r="L55" s="161"/>
      <c r="M55" s="161"/>
      <c r="N55" s="161"/>
      <c r="O55" s="158"/>
    </row>
    <row r="56" spans="2:15" x14ac:dyDescent="0.3">
      <c r="B56" s="78" t="s">
        <v>45</v>
      </c>
      <c r="C56" s="44" t="s">
        <v>263</v>
      </c>
      <c r="D56" s="74" t="s">
        <v>261</v>
      </c>
      <c r="E56" s="63" t="s">
        <v>262</v>
      </c>
      <c r="F56" s="144">
        <v>393418</v>
      </c>
      <c r="G56" s="144">
        <v>542020</v>
      </c>
      <c r="H56" s="144"/>
      <c r="I56" s="144"/>
      <c r="J56" s="144"/>
      <c r="K56" s="144"/>
      <c r="L56" s="144"/>
      <c r="M56" s="144"/>
      <c r="N56" s="144"/>
      <c r="O56" s="99"/>
    </row>
    <row r="57" spans="2:15" x14ac:dyDescent="0.3">
      <c r="B57" s="78" t="s">
        <v>45</v>
      </c>
      <c r="C57" s="44" t="s">
        <v>43</v>
      </c>
      <c r="D57" s="74" t="s">
        <v>48</v>
      </c>
      <c r="E57" s="63" t="s">
        <v>59</v>
      </c>
      <c r="F57" s="302">
        <v>3500</v>
      </c>
      <c r="G57" s="302">
        <v>2701</v>
      </c>
      <c r="H57" s="302"/>
      <c r="I57" s="302"/>
      <c r="J57" s="302"/>
      <c r="K57" s="302"/>
      <c r="L57" s="302"/>
      <c r="M57" s="302"/>
      <c r="N57" s="302"/>
      <c r="O57" s="158"/>
    </row>
    <row r="58" spans="2:15" x14ac:dyDescent="0.3">
      <c r="B58" s="78" t="s">
        <v>45</v>
      </c>
      <c r="C58" s="44" t="s">
        <v>43</v>
      </c>
      <c r="D58" s="74">
        <v>4</v>
      </c>
      <c r="E58" s="63" t="s">
        <v>56</v>
      </c>
      <c r="F58" s="144"/>
      <c r="G58" s="144"/>
      <c r="H58" s="144"/>
      <c r="I58" s="144"/>
      <c r="J58" s="144"/>
      <c r="K58" s="144"/>
      <c r="L58" s="144"/>
      <c r="M58" s="144"/>
      <c r="N58" s="144"/>
      <c r="O58" s="99"/>
    </row>
    <row r="59" spans="2:15" x14ac:dyDescent="0.3">
      <c r="B59" s="78" t="s">
        <v>45</v>
      </c>
      <c r="C59" s="44" t="s">
        <v>43</v>
      </c>
      <c r="D59" s="74">
        <v>12</v>
      </c>
      <c r="E59" s="63" t="s">
        <v>60</v>
      </c>
      <c r="F59" s="144"/>
      <c r="G59" s="144"/>
      <c r="H59" s="144"/>
      <c r="I59" s="144"/>
      <c r="J59" s="144"/>
      <c r="K59" s="144"/>
      <c r="L59" s="144"/>
      <c r="M59" s="144"/>
      <c r="N59" s="144"/>
      <c r="O59" s="99"/>
    </row>
    <row r="60" spans="2:15" x14ac:dyDescent="0.3">
      <c r="B60" s="78" t="s">
        <v>47</v>
      </c>
      <c r="C60" s="44" t="s">
        <v>43</v>
      </c>
      <c r="D60" s="74" t="s">
        <v>49</v>
      </c>
      <c r="E60" s="63" t="s">
        <v>46</v>
      </c>
      <c r="F60" s="144">
        <v>118091</v>
      </c>
      <c r="G60" s="144">
        <v>166270</v>
      </c>
      <c r="H60" s="144"/>
      <c r="I60" s="144"/>
      <c r="J60" s="144"/>
      <c r="K60" s="144"/>
      <c r="L60" s="144"/>
      <c r="M60" s="144"/>
      <c r="N60" s="144"/>
      <c r="O60" s="99"/>
    </row>
    <row r="61" spans="2:15" x14ac:dyDescent="0.3">
      <c r="B61" s="78" t="s">
        <v>46</v>
      </c>
      <c r="C61" s="44" t="s">
        <v>43</v>
      </c>
      <c r="D61" s="74">
        <v>12</v>
      </c>
      <c r="E61" s="63" t="s">
        <v>60</v>
      </c>
      <c r="F61" s="183"/>
      <c r="G61" s="183">
        <v>1500</v>
      </c>
      <c r="H61" s="183"/>
      <c r="I61" s="183"/>
      <c r="J61" s="183"/>
      <c r="K61" s="183"/>
      <c r="L61" s="183"/>
      <c r="M61" s="183"/>
      <c r="N61" s="183"/>
      <c r="O61" s="99"/>
    </row>
    <row r="62" spans="2:15" x14ac:dyDescent="0.3">
      <c r="B62" s="182" t="s">
        <v>45</v>
      </c>
      <c r="C62" s="44" t="s">
        <v>44</v>
      </c>
      <c r="D62" s="73">
        <v>1</v>
      </c>
      <c r="E62" s="63" t="s">
        <v>61</v>
      </c>
      <c r="F62" s="280"/>
      <c r="G62" s="183"/>
      <c r="H62" s="183"/>
      <c r="I62" s="183"/>
      <c r="J62" s="183"/>
      <c r="K62" s="183"/>
      <c r="L62" s="183"/>
      <c r="M62" s="183"/>
      <c r="N62" s="183"/>
      <c r="O62" s="99"/>
    </row>
    <row r="63" spans="2:15" x14ac:dyDescent="0.3">
      <c r="B63" s="182" t="s">
        <v>45</v>
      </c>
      <c r="C63" s="44" t="s">
        <v>44</v>
      </c>
      <c r="D63" s="73">
        <v>4</v>
      </c>
      <c r="E63" s="63" t="s">
        <v>62</v>
      </c>
      <c r="F63" s="280"/>
      <c r="G63" s="280"/>
      <c r="H63" s="183"/>
      <c r="I63" s="183"/>
      <c r="J63" s="183"/>
      <c r="K63" s="183"/>
      <c r="L63" s="183"/>
      <c r="M63" s="183"/>
      <c r="N63" s="183"/>
      <c r="O63" s="99"/>
    </row>
    <row r="64" spans="2:15" x14ac:dyDescent="0.3">
      <c r="B64" s="182" t="s">
        <v>47</v>
      </c>
      <c r="C64" s="44" t="s">
        <v>44</v>
      </c>
      <c r="D64" s="73" t="s">
        <v>50</v>
      </c>
      <c r="E64" s="63" t="s">
        <v>63</v>
      </c>
      <c r="F64" s="280"/>
      <c r="G64" s="280"/>
      <c r="H64" s="183"/>
      <c r="I64" s="183"/>
      <c r="J64" s="183"/>
      <c r="K64" s="183"/>
      <c r="L64" s="183"/>
      <c r="M64" s="183"/>
      <c r="N64" s="183"/>
    </row>
    <row r="65" spans="2:26" x14ac:dyDescent="0.3">
      <c r="B65" s="182" t="s">
        <v>45</v>
      </c>
      <c r="C65" s="44" t="s">
        <v>265</v>
      </c>
      <c r="D65" s="73" t="s">
        <v>264</v>
      </c>
      <c r="E65" s="297" t="s">
        <v>267</v>
      </c>
      <c r="F65" s="183"/>
      <c r="G65" s="280"/>
      <c r="H65" s="183"/>
      <c r="I65" s="183"/>
      <c r="J65" s="183"/>
      <c r="K65" s="183"/>
      <c r="L65" s="183"/>
      <c r="M65" s="183"/>
      <c r="N65" s="183"/>
      <c r="O65" s="99"/>
    </row>
    <row r="66" spans="2:26" x14ac:dyDescent="0.3">
      <c r="B66" s="182" t="s">
        <v>45</v>
      </c>
      <c r="C66" s="44" t="s">
        <v>265</v>
      </c>
      <c r="D66" s="73" t="s">
        <v>266</v>
      </c>
      <c r="E66" s="297" t="s">
        <v>267</v>
      </c>
      <c r="F66" s="183"/>
      <c r="G66" s="280"/>
      <c r="H66" s="183"/>
      <c r="I66" s="183"/>
      <c r="J66" s="183"/>
      <c r="K66" s="183"/>
      <c r="L66" s="183"/>
      <c r="M66" s="183"/>
      <c r="N66" s="183"/>
      <c r="O66" s="99"/>
    </row>
    <row r="67" spans="2:26" x14ac:dyDescent="0.3">
      <c r="B67" s="182" t="s">
        <v>45</v>
      </c>
      <c r="C67" s="102" t="s">
        <v>227</v>
      </c>
      <c r="D67" s="74">
        <v>8</v>
      </c>
      <c r="E67" s="298" t="s">
        <v>268</v>
      </c>
      <c r="F67" s="183"/>
      <c r="G67" s="280"/>
      <c r="H67" s="183"/>
      <c r="I67" s="183"/>
      <c r="J67" s="183"/>
      <c r="K67" s="183"/>
      <c r="L67" s="183"/>
      <c r="M67" s="183"/>
      <c r="N67" s="183"/>
      <c r="O67" s="114"/>
    </row>
    <row r="68" spans="2:26" x14ac:dyDescent="0.3">
      <c r="B68" s="184"/>
      <c r="C68" s="122"/>
      <c r="D68" s="185"/>
      <c r="E68" s="123"/>
      <c r="F68" s="186"/>
      <c r="G68" s="186"/>
      <c r="H68" s="186"/>
      <c r="I68" s="186"/>
      <c r="J68" s="186"/>
      <c r="K68" s="186"/>
      <c r="L68" s="186"/>
      <c r="M68" s="186"/>
      <c r="N68" s="186"/>
      <c r="O68" s="114"/>
    </row>
    <row r="69" spans="2:26" x14ac:dyDescent="0.3">
      <c r="B69" s="22" t="s">
        <v>2</v>
      </c>
      <c r="C69" s="26"/>
      <c r="D69" s="26"/>
      <c r="E69" s="23"/>
      <c r="F69" s="64">
        <f t="shared" ref="F69:N69" si="0">SUM(F27:F68)</f>
        <v>31935698</v>
      </c>
      <c r="G69" s="61">
        <f t="shared" si="0"/>
        <v>38927492.5</v>
      </c>
      <c r="H69" s="61"/>
      <c r="I69" s="61"/>
      <c r="J69" s="61"/>
      <c r="K69" s="61"/>
      <c r="L69" s="61"/>
      <c r="M69" s="61"/>
      <c r="N69" s="61"/>
    </row>
    <row r="71" spans="2:26" x14ac:dyDescent="0.3">
      <c r="B71" s="1" t="s">
        <v>95</v>
      </c>
      <c r="F71" s="9">
        <v>2017</v>
      </c>
      <c r="G71" s="9">
        <v>2018</v>
      </c>
      <c r="H71" s="9"/>
      <c r="I71" s="9"/>
      <c r="J71" s="9"/>
      <c r="K71" s="9"/>
      <c r="L71" s="9"/>
      <c r="M71" s="9"/>
      <c r="N71" s="279"/>
    </row>
    <row r="72" spans="2:26" x14ac:dyDescent="0.3">
      <c r="B72" s="45" t="s">
        <v>92</v>
      </c>
      <c r="C72" s="46" t="s">
        <v>66</v>
      </c>
      <c r="D72" s="46" t="s">
        <v>66</v>
      </c>
      <c r="E72" s="47" t="s">
        <v>66</v>
      </c>
      <c r="F72" s="147">
        <f t="shared" ref="F72:N72" si="1">SUM(F27:F30)</f>
        <v>7416677</v>
      </c>
      <c r="G72" s="148">
        <f t="shared" si="1"/>
        <v>7534010</v>
      </c>
      <c r="H72" s="148"/>
      <c r="I72" s="148"/>
      <c r="J72" s="148"/>
      <c r="K72" s="148"/>
      <c r="L72" s="148"/>
      <c r="M72" s="148"/>
      <c r="N72" s="148"/>
    </row>
    <row r="73" spans="2:26" x14ac:dyDescent="0.3">
      <c r="B73" s="78" t="s">
        <v>94</v>
      </c>
      <c r="C73" s="44" t="s">
        <v>66</v>
      </c>
      <c r="D73" s="44" t="s">
        <v>66</v>
      </c>
      <c r="E73" s="63" t="s">
        <v>66</v>
      </c>
      <c r="F73" s="34">
        <f>SUM(F48:F68)</f>
        <v>9196734</v>
      </c>
      <c r="G73" s="34">
        <f t="shared" ref="G73:N73" si="2">SUM(G48:G68)</f>
        <v>12934966</v>
      </c>
      <c r="H73" s="34"/>
      <c r="I73" s="34"/>
      <c r="J73" s="34"/>
      <c r="K73" s="34"/>
      <c r="L73" s="34"/>
      <c r="M73" s="34"/>
      <c r="N73" s="34"/>
    </row>
    <row r="74" spans="2:26" x14ac:dyDescent="0.3">
      <c r="B74" s="24" t="s">
        <v>93</v>
      </c>
      <c r="C74" s="31" t="s">
        <v>66</v>
      </c>
      <c r="D74" s="31" t="s">
        <v>66</v>
      </c>
      <c r="E74" s="16" t="s">
        <v>66</v>
      </c>
      <c r="F74" s="149">
        <f t="shared" ref="F74:N74" si="3">SUM(F31:F46)</f>
        <v>15322287</v>
      </c>
      <c r="G74" s="150">
        <f t="shared" si="3"/>
        <v>18458516.5</v>
      </c>
      <c r="H74" s="150"/>
      <c r="I74" s="150"/>
      <c r="J74" s="150"/>
      <c r="K74" s="150"/>
      <c r="L74" s="150"/>
      <c r="M74" s="150"/>
      <c r="N74" s="150"/>
    </row>
    <row r="75" spans="2:26" x14ac:dyDescent="0.3">
      <c r="F75" s="178">
        <f>SUM(F72:F74)-F69</f>
        <v>0</v>
      </c>
      <c r="G75" s="178">
        <f t="shared" ref="G75:M75" si="4">SUM(G72:G74)-G69</f>
        <v>0</v>
      </c>
      <c r="H75" s="178"/>
      <c r="I75" s="178"/>
      <c r="J75" s="178"/>
      <c r="K75" s="178"/>
      <c r="L75" s="178"/>
      <c r="M75" s="178"/>
      <c r="N75" s="178"/>
    </row>
    <row r="77" spans="2:26" x14ac:dyDescent="0.3">
      <c r="B77" s="4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2:26" x14ac:dyDescent="0.3">
      <c r="B78" s="1" t="s">
        <v>84</v>
      </c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2:26" x14ac:dyDescent="0.3">
      <c r="B79" s="3" t="s">
        <v>14</v>
      </c>
      <c r="C79" s="3" t="s">
        <v>17</v>
      </c>
      <c r="D79" s="3" t="s">
        <v>18</v>
      </c>
      <c r="E79" s="3" t="s">
        <v>19</v>
      </c>
      <c r="F79" s="41">
        <v>2017</v>
      </c>
      <c r="G79" s="9">
        <v>2018</v>
      </c>
      <c r="H79" s="9"/>
      <c r="I79" s="9"/>
      <c r="J79" s="9"/>
      <c r="K79" s="9"/>
      <c r="L79" s="9"/>
      <c r="M79" s="9"/>
      <c r="N79" s="279"/>
      <c r="V79">
        <f>H79</f>
        <v>0</v>
      </c>
      <c r="W79">
        <f>I79</f>
        <v>0</v>
      </c>
      <c r="X79">
        <f>J79</f>
        <v>0</v>
      </c>
      <c r="Y79">
        <f>K79</f>
        <v>0</v>
      </c>
      <c r="Z79">
        <f>L79</f>
        <v>0</v>
      </c>
    </row>
    <row r="80" spans="2:26" x14ac:dyDescent="0.3">
      <c r="B80" s="45" t="str">
        <f t="shared" ref="B80:E87" si="5">B27</f>
        <v>Fibre Channel</v>
      </c>
      <c r="C80" s="46" t="str">
        <f t="shared" si="5"/>
        <v>8 Gbps</v>
      </c>
      <c r="D80" s="46" t="str">
        <f t="shared" si="5"/>
        <v>100 m</v>
      </c>
      <c r="E80" s="47" t="str">
        <f t="shared" si="5"/>
        <v>SFP+</v>
      </c>
      <c r="F80" s="90">
        <v>3.8493769113945109</v>
      </c>
      <c r="G80" s="90">
        <v>3.4624398202296249</v>
      </c>
      <c r="H80" s="90"/>
      <c r="I80" s="90"/>
      <c r="J80" s="90"/>
      <c r="K80" s="90"/>
      <c r="L80" s="90"/>
      <c r="M80" s="90"/>
      <c r="N80" s="90"/>
      <c r="O80" s="62"/>
      <c r="V80" s="57"/>
      <c r="W80" s="57"/>
      <c r="X80" s="57"/>
      <c r="Y80" s="57"/>
      <c r="Z80" s="57"/>
    </row>
    <row r="81" spans="2:26" x14ac:dyDescent="0.3">
      <c r="B81" s="78" t="str">
        <f t="shared" si="5"/>
        <v>Fibre Channel</v>
      </c>
      <c r="C81" s="44" t="str">
        <f t="shared" si="5"/>
        <v>16 Gbps</v>
      </c>
      <c r="D81" s="44" t="str">
        <f t="shared" si="5"/>
        <v>100 m</v>
      </c>
      <c r="E81" s="63" t="str">
        <f t="shared" si="5"/>
        <v>SFP+</v>
      </c>
      <c r="F81" s="90">
        <v>8.0880900318910829</v>
      </c>
      <c r="G81" s="90">
        <v>6.8524768496335939</v>
      </c>
      <c r="H81" s="90"/>
      <c r="I81" s="90"/>
      <c r="J81" s="90"/>
      <c r="K81" s="90"/>
      <c r="L81" s="90"/>
      <c r="M81" s="90"/>
      <c r="N81" s="90"/>
      <c r="O81" s="62"/>
      <c r="V81" s="57">
        <f>H81/G81-1</f>
        <v>-1</v>
      </c>
      <c r="W81" s="57" t="e">
        <f>I81/H81-1</f>
        <v>#DIV/0!</v>
      </c>
      <c r="X81" s="57" t="e">
        <f>J81/I81-1</f>
        <v>#DIV/0!</v>
      </c>
      <c r="Y81" s="57" t="e">
        <f>K81/J81-1</f>
        <v>#DIV/0!</v>
      </c>
      <c r="Z81" s="57" t="e">
        <f>L81/K81-1</f>
        <v>#DIV/0!</v>
      </c>
    </row>
    <row r="82" spans="2:26" x14ac:dyDescent="0.3">
      <c r="B82" s="78" t="str">
        <f t="shared" si="5"/>
        <v>Fibre Channel</v>
      </c>
      <c r="C82" s="44" t="str">
        <f t="shared" si="5"/>
        <v>32 Gbps</v>
      </c>
      <c r="D82" s="44" t="str">
        <f t="shared" si="5"/>
        <v>100 m</v>
      </c>
      <c r="E82" s="63" t="str">
        <f t="shared" si="5"/>
        <v>SFP+</v>
      </c>
      <c r="F82" s="90">
        <v>30.549768904118373</v>
      </c>
      <c r="G82" s="90">
        <v>17.211676626186382</v>
      </c>
      <c r="H82" s="90"/>
      <c r="I82" s="90"/>
      <c r="J82" s="90"/>
      <c r="K82" s="90"/>
      <c r="L82" s="90"/>
      <c r="M82" s="90"/>
      <c r="N82" s="90"/>
      <c r="O82" s="62"/>
      <c r="V82" s="57">
        <f>H82/G82-1</f>
        <v>-1</v>
      </c>
      <c r="W82" s="57" t="e">
        <f>I82/H82-1</f>
        <v>#DIV/0!</v>
      </c>
      <c r="X82" s="57" t="e">
        <f>J82/I82-1</f>
        <v>#DIV/0!</v>
      </c>
      <c r="Y82" s="57" t="e">
        <f>K82/J82-1</f>
        <v>#DIV/0!</v>
      </c>
      <c r="Z82" s="57" t="e">
        <f>L82/K82-1</f>
        <v>#DIV/0!</v>
      </c>
    </row>
    <row r="83" spans="2:26" x14ac:dyDescent="0.3">
      <c r="B83" s="24" t="str">
        <f t="shared" si="5"/>
        <v>Fibre Channel</v>
      </c>
      <c r="C83" s="31" t="str">
        <f t="shared" si="5"/>
        <v>64 Gbps</v>
      </c>
      <c r="D83" s="31" t="str">
        <f t="shared" si="5"/>
        <v>100 m</v>
      </c>
      <c r="E83" s="16" t="str">
        <f t="shared" si="5"/>
        <v>SFP+</v>
      </c>
      <c r="F83" s="154">
        <v>36.659722684942047</v>
      </c>
      <c r="G83" s="155">
        <v>20.654011951423659</v>
      </c>
      <c r="H83" s="155"/>
      <c r="I83" s="155"/>
      <c r="J83" s="155"/>
      <c r="K83" s="155"/>
      <c r="L83" s="155"/>
      <c r="M83" s="155"/>
      <c r="N83" s="155"/>
      <c r="O83" s="152"/>
      <c r="V83" s="57">
        <f>H83/G83-1</f>
        <v>-1</v>
      </c>
      <c r="W83" s="57" t="e">
        <f>I83/H83-1</f>
        <v>#DIV/0!</v>
      </c>
      <c r="X83" s="57" t="e">
        <f>J83/I83-1</f>
        <v>#DIV/0!</v>
      </c>
      <c r="Y83" s="57" t="e">
        <f>K83/J83-1</f>
        <v>#DIV/0!</v>
      </c>
      <c r="Z83" s="57" t="e">
        <f>L83/K83-1</f>
        <v>#DIV/0!</v>
      </c>
    </row>
    <row r="84" spans="2:26" x14ac:dyDescent="0.3">
      <c r="B84" s="78" t="str">
        <f t="shared" si="5"/>
        <v xml:space="preserve">Ethernet </v>
      </c>
      <c r="C84" s="44" t="str">
        <f t="shared" si="5"/>
        <v>10G</v>
      </c>
      <c r="D84" s="44" t="str">
        <f t="shared" si="5"/>
        <v>300 m</v>
      </c>
      <c r="E84" s="63" t="str">
        <f t="shared" si="5"/>
        <v>XFP</v>
      </c>
      <c r="F84" s="90">
        <v>17.624725419348664</v>
      </c>
      <c r="G84" s="90">
        <v>16.157945139298945</v>
      </c>
      <c r="H84" s="90"/>
      <c r="I84" s="90"/>
      <c r="J84" s="90"/>
      <c r="K84" s="90"/>
      <c r="L84" s="90"/>
      <c r="M84" s="90"/>
      <c r="N84" s="90"/>
      <c r="V84" s="57"/>
      <c r="W84" s="57"/>
      <c r="X84" s="57"/>
      <c r="Y84" s="57"/>
      <c r="Z84" s="57"/>
    </row>
    <row r="85" spans="2:26" x14ac:dyDescent="0.3">
      <c r="B85" s="78" t="str">
        <f t="shared" si="5"/>
        <v xml:space="preserve">Ethernet </v>
      </c>
      <c r="C85" s="44" t="str">
        <f t="shared" si="5"/>
        <v>10G</v>
      </c>
      <c r="D85" s="44" t="str">
        <f t="shared" si="5"/>
        <v>300 m</v>
      </c>
      <c r="E85" s="63" t="str">
        <f t="shared" si="5"/>
        <v>SFP+</v>
      </c>
      <c r="F85" s="90">
        <v>4.5293074118245213</v>
      </c>
      <c r="G85" s="90">
        <v>3.8619358446504188</v>
      </c>
      <c r="H85" s="90"/>
      <c r="I85" s="90"/>
      <c r="J85" s="90"/>
      <c r="K85" s="90"/>
      <c r="L85" s="90"/>
      <c r="M85" s="90"/>
      <c r="N85" s="90"/>
      <c r="V85" s="57">
        <f>H85/G85-1</f>
        <v>-1</v>
      </c>
      <c r="W85" s="57" t="e">
        <f>I85/H85-1</f>
        <v>#DIV/0!</v>
      </c>
      <c r="X85" s="57" t="e">
        <f>J85/I85-1</f>
        <v>#DIV/0!</v>
      </c>
      <c r="Y85" s="57" t="e">
        <f>K85/J85-1</f>
        <v>#DIV/0!</v>
      </c>
      <c r="Z85" s="57" t="e">
        <f>L85/K85-1</f>
        <v>#DIV/0!</v>
      </c>
    </row>
    <row r="86" spans="2:26" x14ac:dyDescent="0.3">
      <c r="B86" s="78" t="str">
        <f t="shared" si="5"/>
        <v xml:space="preserve">Ethernet </v>
      </c>
      <c r="C86" s="44" t="str">
        <f t="shared" si="5"/>
        <v>25G SR, eSR</v>
      </c>
      <c r="D86" s="44" t="str">
        <f t="shared" si="5"/>
        <v>100 - 300 m</v>
      </c>
      <c r="E86" s="63" t="str">
        <f t="shared" si="5"/>
        <v>SFP28</v>
      </c>
      <c r="F86" s="90">
        <v>42.333215459239547</v>
      </c>
      <c r="G86" s="90">
        <v>26.189016402385136</v>
      </c>
      <c r="H86" s="90"/>
      <c r="I86" s="90"/>
      <c r="J86" s="90"/>
      <c r="K86" s="90"/>
      <c r="L86" s="90"/>
      <c r="M86" s="90"/>
      <c r="N86" s="90"/>
      <c r="V86" s="57">
        <f>H86/G86-1</f>
        <v>-1</v>
      </c>
      <c r="W86" s="57" t="e">
        <f>I86/H86-1</f>
        <v>#DIV/0!</v>
      </c>
      <c r="X86" s="57" t="e">
        <f>J86/I86-1</f>
        <v>#DIV/0!</v>
      </c>
      <c r="Y86" s="57" t="e">
        <f>K86/J86-1</f>
        <v>#DIV/0!</v>
      </c>
      <c r="Z86" s="57" t="e">
        <f>L86/K86-1</f>
        <v>#DIV/0!</v>
      </c>
    </row>
    <row r="87" spans="2:26" x14ac:dyDescent="0.3">
      <c r="B87" s="78" t="str">
        <f t="shared" si="5"/>
        <v xml:space="preserve">Ethernet </v>
      </c>
      <c r="C87" s="44" t="str">
        <f t="shared" si="5"/>
        <v>40G</v>
      </c>
      <c r="D87" s="44" t="str">
        <f t="shared" si="5"/>
        <v>100 m</v>
      </c>
      <c r="E87" s="63" t="str">
        <f t="shared" si="5"/>
        <v>QSFP+</v>
      </c>
      <c r="F87" s="153">
        <v>19.859009809802988</v>
      </c>
      <c r="G87" s="153">
        <v>19.274451944368902</v>
      </c>
      <c r="H87" s="153"/>
      <c r="I87" s="153"/>
      <c r="J87" s="153"/>
      <c r="K87" s="153"/>
      <c r="L87" s="153"/>
      <c r="M87" s="153"/>
      <c r="N87" s="153"/>
      <c r="O87" s="158"/>
      <c r="V87" s="57">
        <f>H87/G87-1</f>
        <v>-1</v>
      </c>
      <c r="W87" s="57" t="e">
        <f>I87/H87-1</f>
        <v>#DIV/0!</v>
      </c>
      <c r="X87" s="57" t="e">
        <f>J87/I87-1</f>
        <v>#DIV/0!</v>
      </c>
      <c r="Y87" s="57" t="e">
        <f>K87/J87-1</f>
        <v>#DIV/0!</v>
      </c>
      <c r="Z87" s="57"/>
    </row>
    <row r="88" spans="2:26" x14ac:dyDescent="0.3">
      <c r="B88" s="78" t="str">
        <f>B36</f>
        <v xml:space="preserve">Ethernet </v>
      </c>
      <c r="C88" s="44" t="str">
        <f t="shared" ref="C88:E99" si="6">C35</f>
        <v>40G MM duplex</v>
      </c>
      <c r="D88" s="44" t="str">
        <f t="shared" si="6"/>
        <v>100 m</v>
      </c>
      <c r="E88" s="63" t="str">
        <f t="shared" si="6"/>
        <v>QSFP+</v>
      </c>
      <c r="F88" s="90">
        <v>72</v>
      </c>
      <c r="G88" s="90">
        <v>68.100000000000009</v>
      </c>
      <c r="H88" s="90"/>
      <c r="I88" s="90"/>
      <c r="J88" s="90"/>
      <c r="K88" s="90"/>
      <c r="L88" s="90"/>
      <c r="M88" s="90"/>
      <c r="N88" s="90"/>
      <c r="V88" s="57">
        <f>H88/G88-1</f>
        <v>-1</v>
      </c>
      <c r="W88" s="57" t="e">
        <f>I88/H88-1</f>
        <v>#DIV/0!</v>
      </c>
      <c r="X88" s="57" t="e">
        <f>J88/I88-1</f>
        <v>#DIV/0!</v>
      </c>
      <c r="Y88" s="57" t="e">
        <f>K88/J88-1</f>
        <v>#DIV/0!</v>
      </c>
      <c r="Z88" s="57" t="e">
        <f>L88/K88-1</f>
        <v>#DIV/0!</v>
      </c>
    </row>
    <row r="89" spans="2:26" x14ac:dyDescent="0.3">
      <c r="B89" s="78" t="str">
        <f>B35</f>
        <v xml:space="preserve">Ethernet </v>
      </c>
      <c r="C89" s="44" t="str">
        <f t="shared" si="6"/>
        <v>40G eSR</v>
      </c>
      <c r="D89" s="44" t="str">
        <f t="shared" si="6"/>
        <v>300 m</v>
      </c>
      <c r="E89" s="63" t="str">
        <f t="shared" si="6"/>
        <v>QSFP+</v>
      </c>
      <c r="F89" s="153">
        <v>25.816712752743886</v>
      </c>
      <c r="G89" s="153">
        <v>25.056787527679575</v>
      </c>
      <c r="H89" s="153"/>
      <c r="I89" s="153"/>
      <c r="J89" s="153"/>
      <c r="K89" s="153"/>
      <c r="L89" s="153"/>
      <c r="M89" s="153"/>
      <c r="N89" s="153"/>
      <c r="O89" s="158"/>
      <c r="V89" s="57">
        <f>H89/G89-1</f>
        <v>-1</v>
      </c>
      <c r="W89" s="57" t="e">
        <f>I89/H89-1</f>
        <v>#DIV/0!</v>
      </c>
      <c r="X89" s="57" t="e">
        <f>J89/I89-1</f>
        <v>#DIV/0!</v>
      </c>
      <c r="Y89" s="57" t="e">
        <f>K89/J89-1</f>
        <v>#DIV/0!</v>
      </c>
      <c r="Z89" s="57" t="e">
        <f>L89/K89-1</f>
        <v>#DIV/0!</v>
      </c>
    </row>
    <row r="90" spans="2:26" x14ac:dyDescent="0.3">
      <c r="B90" s="78" t="str">
        <f>B37</f>
        <v xml:space="preserve">Ethernet </v>
      </c>
      <c r="C90" s="162" t="str">
        <f t="shared" si="6"/>
        <v xml:space="preserve">50G </v>
      </c>
      <c r="D90" s="162" t="str">
        <f t="shared" si="6"/>
        <v>100 m</v>
      </c>
      <c r="E90" s="163" t="str">
        <f t="shared" si="6"/>
        <v>all</v>
      </c>
      <c r="F90" s="159"/>
      <c r="G90" s="153">
        <v>32.736270502981419</v>
      </c>
      <c r="H90" s="153"/>
      <c r="I90" s="153"/>
      <c r="J90" s="153"/>
      <c r="K90" s="153"/>
      <c r="L90" s="153"/>
      <c r="M90" s="153"/>
      <c r="N90" s="153"/>
      <c r="O90" s="158"/>
      <c r="V90" s="57">
        <f>H90/G90-1</f>
        <v>-1</v>
      </c>
      <c r="W90" s="57" t="e">
        <f>I90/H90-1</f>
        <v>#DIV/0!</v>
      </c>
      <c r="X90" s="57" t="e">
        <f>J90/I90-1</f>
        <v>#DIV/0!</v>
      </c>
      <c r="Y90" s="57" t="e">
        <f>K90/J90-1</f>
        <v>#DIV/0!</v>
      </c>
      <c r="Z90" s="57" t="e">
        <f>L90/K90-1</f>
        <v>#DIV/0!</v>
      </c>
    </row>
    <row r="91" spans="2:26" x14ac:dyDescent="0.3">
      <c r="B91" s="78" t="str">
        <f>B38</f>
        <v xml:space="preserve">Ethernet </v>
      </c>
      <c r="C91" s="162" t="str">
        <f t="shared" si="6"/>
        <v>100G</v>
      </c>
      <c r="D91" s="162" t="str">
        <f t="shared" si="6"/>
        <v>100 m</v>
      </c>
      <c r="E91" s="163" t="str">
        <f t="shared" si="6"/>
        <v>CFP</v>
      </c>
      <c r="F91" s="153">
        <v>54.606832159398323</v>
      </c>
      <c r="G91" s="153">
        <v>34.064048946255404</v>
      </c>
      <c r="H91" s="153"/>
      <c r="I91" s="153"/>
      <c r="J91" s="153"/>
      <c r="K91" s="153"/>
      <c r="L91" s="153"/>
      <c r="M91" s="153"/>
      <c r="N91" s="153"/>
      <c r="O91" s="158"/>
      <c r="V91" s="57">
        <f>H91/G91-1</f>
        <v>-1</v>
      </c>
      <c r="W91" s="57" t="e">
        <f>I91/H91-1</f>
        <v>#DIV/0!</v>
      </c>
      <c r="X91" s="57" t="e">
        <f>J91/I91-1</f>
        <v>#DIV/0!</v>
      </c>
      <c r="Y91" s="57" t="e">
        <f>K91/J91-1</f>
        <v>#DIV/0!</v>
      </c>
      <c r="Z91" s="57" t="e">
        <f>L91/K91-1</f>
        <v>#DIV/0!</v>
      </c>
    </row>
    <row r="92" spans="2:26" x14ac:dyDescent="0.3">
      <c r="B92" s="78" t="str">
        <f>B39</f>
        <v xml:space="preserve">Ethernet </v>
      </c>
      <c r="C92" s="162" t="str">
        <f t="shared" si="6"/>
        <v>100G</v>
      </c>
      <c r="D92" s="162" t="str">
        <f t="shared" si="6"/>
        <v>100 m</v>
      </c>
      <c r="E92" s="163" t="str">
        <f t="shared" si="6"/>
        <v>CFP2/4</v>
      </c>
      <c r="F92" s="153">
        <v>54.606832159398323</v>
      </c>
      <c r="G92" s="153">
        <v>34.064048946255404</v>
      </c>
      <c r="H92" s="153"/>
      <c r="I92" s="153"/>
      <c r="J92" s="153"/>
      <c r="K92" s="153"/>
      <c r="L92" s="153"/>
      <c r="M92" s="153"/>
      <c r="N92" s="153"/>
      <c r="O92" s="158"/>
      <c r="V92" s="57">
        <f>H92/G92-1</f>
        <v>-1</v>
      </c>
      <c r="W92" s="57" t="e">
        <f>I92/H92-1</f>
        <v>#DIV/0!</v>
      </c>
      <c r="X92" s="57" t="e">
        <f>J92/I92-1</f>
        <v>#DIV/0!</v>
      </c>
      <c r="Y92" s="57" t="e">
        <f>K92/J92-1</f>
        <v>#DIV/0!</v>
      </c>
      <c r="Z92" s="57" t="e">
        <f>L92/K92-1</f>
        <v>#DIV/0!</v>
      </c>
    </row>
    <row r="93" spans="2:26" x14ac:dyDescent="0.3">
      <c r="B93" s="78" t="str">
        <f>B42</f>
        <v xml:space="preserve">Ethernet </v>
      </c>
      <c r="C93" s="162" t="str">
        <f t="shared" si="6"/>
        <v>100G SR2, SR4</v>
      </c>
      <c r="D93" s="162" t="str">
        <f t="shared" si="6"/>
        <v>100 m</v>
      </c>
      <c r="E93" s="163" t="str">
        <f t="shared" si="6"/>
        <v>QSFP28</v>
      </c>
      <c r="F93" s="90">
        <v>54.606832159398323</v>
      </c>
      <c r="G93" s="90">
        <v>34.064048946255404</v>
      </c>
      <c r="H93" s="90"/>
      <c r="I93" s="90"/>
      <c r="J93" s="90"/>
      <c r="K93" s="90"/>
      <c r="L93" s="90"/>
      <c r="M93" s="90"/>
      <c r="N93" s="90"/>
      <c r="O93" s="152"/>
      <c r="V93" s="57">
        <f>H93/G93-1</f>
        <v>-1</v>
      </c>
      <c r="W93" s="57" t="e">
        <f>I93/H93-1</f>
        <v>#DIV/0!</v>
      </c>
      <c r="X93" s="57" t="e">
        <f>J93/I93-1</f>
        <v>#DIV/0!</v>
      </c>
      <c r="Y93" s="57" t="e">
        <f>K93/J93-1</f>
        <v>#DIV/0!</v>
      </c>
      <c r="Z93" s="57" t="e">
        <f>L93/K93-1</f>
        <v>#DIV/0!</v>
      </c>
    </row>
    <row r="94" spans="2:26" x14ac:dyDescent="0.3">
      <c r="B94" s="78" t="str">
        <f>B41</f>
        <v xml:space="preserve">Ethernet </v>
      </c>
      <c r="C94" s="162" t="str">
        <f t="shared" si="6"/>
        <v>100G MM Duplex</v>
      </c>
      <c r="D94" s="162" t="str">
        <f t="shared" si="6"/>
        <v>100 - 300 m</v>
      </c>
      <c r="E94" s="163" t="str">
        <f t="shared" si="6"/>
        <v>QSFP28</v>
      </c>
      <c r="F94" s="90"/>
      <c r="G94" s="90">
        <v>51</v>
      </c>
      <c r="H94" s="90"/>
      <c r="I94" s="90"/>
      <c r="J94" s="90"/>
      <c r="K94" s="90"/>
      <c r="L94" s="90"/>
      <c r="M94" s="90"/>
      <c r="N94" s="90"/>
      <c r="O94" s="88"/>
      <c r="V94" s="57">
        <f>H94/G94-1</f>
        <v>-1</v>
      </c>
      <c r="W94" s="57" t="e">
        <f>I94/H94-1</f>
        <v>#DIV/0!</v>
      </c>
      <c r="X94" s="57" t="e">
        <f>J94/I94-1</f>
        <v>#DIV/0!</v>
      </c>
      <c r="Y94" s="57" t="e">
        <f>K94/J94-1</f>
        <v>#DIV/0!</v>
      </c>
      <c r="Z94" s="57" t="e">
        <f>L94/K94-1</f>
        <v>#DIV/0!</v>
      </c>
    </row>
    <row r="95" spans="2:26" x14ac:dyDescent="0.3">
      <c r="B95" s="78" t="str">
        <f>B40</f>
        <v xml:space="preserve">Ethernet </v>
      </c>
      <c r="C95" s="162" t="str">
        <f t="shared" si="6"/>
        <v>100G eSR4</v>
      </c>
      <c r="D95" s="162" t="str">
        <f t="shared" si="6"/>
        <v>300 m</v>
      </c>
      <c r="E95" s="163" t="str">
        <f t="shared" si="6"/>
        <v>QSFP28</v>
      </c>
      <c r="F95" s="164"/>
      <c r="G95" s="153">
        <v>44.283263630132026</v>
      </c>
      <c r="H95" s="153"/>
      <c r="I95" s="153"/>
      <c r="J95" s="153"/>
      <c r="K95" s="153"/>
      <c r="L95" s="153"/>
      <c r="M95" s="153"/>
      <c r="N95" s="153"/>
      <c r="O95" s="158"/>
      <c r="V95" s="57">
        <f>H95/G95-1</f>
        <v>-1</v>
      </c>
      <c r="W95" s="57" t="e">
        <f>I95/H95-1</f>
        <v>#DIV/0!</v>
      </c>
      <c r="X95" s="57" t="e">
        <f>J95/I95-1</f>
        <v>#DIV/0!</v>
      </c>
      <c r="Y95" s="57" t="e">
        <f>K95/J95-1</f>
        <v>#DIV/0!</v>
      </c>
      <c r="Z95" s="57" t="e">
        <f>L95/K95-1</f>
        <v>#DIV/0!</v>
      </c>
    </row>
    <row r="96" spans="2:26" x14ac:dyDescent="0.3">
      <c r="B96" s="78" t="str">
        <f>B43</f>
        <v xml:space="preserve">Ethernet </v>
      </c>
      <c r="C96" s="162" t="str">
        <f t="shared" si="6"/>
        <v>200G SR4</v>
      </c>
      <c r="D96" s="162" t="str">
        <f t="shared" si="6"/>
        <v>100 m</v>
      </c>
      <c r="E96" s="163" t="str">
        <f t="shared" si="6"/>
        <v>QSFP56</v>
      </c>
      <c r="F96" s="159"/>
      <c r="G96" s="112"/>
      <c r="H96" s="153"/>
      <c r="I96" s="153"/>
      <c r="J96" s="153"/>
      <c r="K96" s="153"/>
      <c r="L96" s="153"/>
      <c r="M96" s="153"/>
      <c r="N96" s="153"/>
      <c r="O96" s="158"/>
      <c r="V96" s="57"/>
      <c r="W96" s="57" t="e">
        <f>I96/H96-1</f>
        <v>#DIV/0!</v>
      </c>
      <c r="X96" s="57" t="e">
        <f>J96/I96-1</f>
        <v>#DIV/0!</v>
      </c>
      <c r="Y96" s="57" t="e">
        <f>K96/J96-1</f>
        <v>#DIV/0!</v>
      </c>
      <c r="Z96" s="57" t="e">
        <f>L96/K96-1</f>
        <v>#DIV/0!</v>
      </c>
    </row>
    <row r="97" spans="2:26" x14ac:dyDescent="0.3">
      <c r="B97" s="78" t="str">
        <f>B44</f>
        <v xml:space="preserve">Ethernet </v>
      </c>
      <c r="C97" s="162" t="str">
        <f t="shared" si="6"/>
        <v>2x200G (400G SR8)</v>
      </c>
      <c r="D97" s="162" t="str">
        <f t="shared" si="6"/>
        <v>100 m</v>
      </c>
      <c r="E97" s="163" t="str">
        <f t="shared" si="6"/>
        <v>OSFP, QSFP-DD</v>
      </c>
      <c r="F97" s="159"/>
      <c r="G97" s="90">
        <v>193.20000000000002</v>
      </c>
      <c r="H97" s="90"/>
      <c r="I97" s="90"/>
      <c r="J97" s="90"/>
      <c r="K97" s="90"/>
      <c r="L97" s="90"/>
      <c r="M97" s="90"/>
      <c r="N97" s="90"/>
      <c r="O97" s="158"/>
      <c r="V97" s="57"/>
      <c r="W97" s="57"/>
      <c r="X97" s="57"/>
      <c r="Y97" s="57"/>
      <c r="Z97" s="57"/>
    </row>
    <row r="98" spans="2:26" x14ac:dyDescent="0.3">
      <c r="B98" s="78" t="str">
        <f>B45</f>
        <v xml:space="preserve">Ethernet </v>
      </c>
      <c r="C98" s="162" t="str">
        <f t="shared" si="6"/>
        <v>400G SR4.2, SR4</v>
      </c>
      <c r="D98" s="162" t="str">
        <f t="shared" si="6"/>
        <v>100 m</v>
      </c>
      <c r="E98" s="163" t="str">
        <f t="shared" si="6"/>
        <v>OSFP, QSFP-DD, QSFP112</v>
      </c>
      <c r="F98" s="159"/>
      <c r="G98" s="153"/>
      <c r="H98" s="299"/>
      <c r="I98" s="299"/>
      <c r="J98" s="299"/>
      <c r="K98" s="299"/>
      <c r="L98" s="299"/>
      <c r="M98" s="299"/>
      <c r="N98" s="299"/>
      <c r="O98" s="158"/>
      <c r="V98" s="57"/>
      <c r="W98" s="57"/>
      <c r="X98" s="57"/>
      <c r="Y98" s="57"/>
      <c r="Z98" s="57"/>
    </row>
    <row r="99" spans="2:26" x14ac:dyDescent="0.3">
      <c r="B99" s="24" t="str">
        <f>B46</f>
        <v xml:space="preserve">Ethernet </v>
      </c>
      <c r="C99" s="166" t="str">
        <f t="shared" si="6"/>
        <v>800G SR8</v>
      </c>
      <c r="D99" s="166" t="str">
        <f t="shared" si="6"/>
        <v>50 m</v>
      </c>
      <c r="E99" s="167" t="str">
        <f t="shared" si="6"/>
        <v>OSFP, QSFP-DD800</v>
      </c>
      <c r="F99" s="160"/>
      <c r="G99" s="155"/>
      <c r="H99" s="282"/>
      <c r="I99" s="282"/>
      <c r="J99" s="282"/>
      <c r="K99" s="282"/>
      <c r="L99" s="282"/>
      <c r="M99" s="282"/>
      <c r="N99" s="282"/>
      <c r="P99">
        <v>0</v>
      </c>
      <c r="V99" s="57" t="e">
        <f>H99/G99-1</f>
        <v>#DIV/0!</v>
      </c>
      <c r="W99" s="57" t="e">
        <f>I99/H99-1</f>
        <v>#DIV/0!</v>
      </c>
      <c r="X99" s="57" t="e">
        <f>J99/I99-1</f>
        <v>#DIV/0!</v>
      </c>
      <c r="Y99" s="57" t="e">
        <f>K99/J99-1</f>
        <v>#DIV/0!</v>
      </c>
      <c r="Z99" s="57" t="e">
        <f>L99/K99-1</f>
        <v>#DIV/0!</v>
      </c>
    </row>
    <row r="100" spans="2:26" x14ac:dyDescent="0.3">
      <c r="B100" s="91" t="s">
        <v>64</v>
      </c>
      <c r="C100" s="92" t="s">
        <v>51</v>
      </c>
      <c r="D100" s="93" t="s">
        <v>52</v>
      </c>
      <c r="E100" s="94" t="s">
        <v>19</v>
      </c>
      <c r="F100" s="35"/>
      <c r="G100" s="35"/>
      <c r="H100" s="35"/>
      <c r="I100" s="35"/>
      <c r="J100" s="35"/>
      <c r="K100" s="35"/>
      <c r="L100" s="35"/>
      <c r="M100" s="35"/>
      <c r="N100" s="35"/>
      <c r="O100" s="152"/>
      <c r="V100" s="57"/>
      <c r="W100" s="57"/>
      <c r="X100" s="57"/>
      <c r="Y100" s="57"/>
      <c r="Z100" s="57"/>
    </row>
    <row r="101" spans="2:26" x14ac:dyDescent="0.3">
      <c r="B101" s="78" t="str">
        <f t="shared" ref="B101:E121" si="7">B48</f>
        <v>AOC</v>
      </c>
      <c r="C101" s="44" t="str">
        <f t="shared" si="7"/>
        <v>≤10G</v>
      </c>
      <c r="D101" s="72">
        <f t="shared" si="7"/>
        <v>1</v>
      </c>
      <c r="E101" s="63" t="str">
        <f t="shared" si="7"/>
        <v>SFP+</v>
      </c>
      <c r="F101" s="90">
        <v>3.6466362135279327</v>
      </c>
      <c r="G101" s="90">
        <v>2.8094030550437004</v>
      </c>
      <c r="H101" s="90"/>
      <c r="I101" s="90"/>
      <c r="J101" s="90"/>
      <c r="K101" s="90"/>
      <c r="L101" s="90"/>
      <c r="M101" s="90"/>
      <c r="N101" s="90"/>
      <c r="V101" s="57">
        <f>H101/G101-1</f>
        <v>-1</v>
      </c>
      <c r="W101" s="57" t="e">
        <f>I101/H101-1</f>
        <v>#DIV/0!</v>
      </c>
      <c r="X101" s="57" t="e">
        <f>J101/I101-1</f>
        <v>#DIV/0!</v>
      </c>
      <c r="Y101" s="57" t="e">
        <f>K101/J101-1</f>
        <v>#DIV/0!</v>
      </c>
      <c r="Z101" s="57" t="e">
        <f>L101/K101-1</f>
        <v>#DIV/0!</v>
      </c>
    </row>
    <row r="102" spans="2:26" x14ac:dyDescent="0.3">
      <c r="B102" s="78" t="str">
        <f t="shared" si="7"/>
        <v>AOC</v>
      </c>
      <c r="C102" s="44" t="str">
        <f t="shared" si="7"/>
        <v>≤10G</v>
      </c>
      <c r="D102" s="72">
        <f t="shared" si="7"/>
        <v>4</v>
      </c>
      <c r="E102" s="63" t="str">
        <f t="shared" si="7"/>
        <v>QSFP+</v>
      </c>
      <c r="F102" s="90">
        <v>15.276161392156144</v>
      </c>
      <c r="G102" s="90">
        <v>14.826501495668385</v>
      </c>
      <c r="H102" s="90"/>
      <c r="I102" s="90"/>
      <c r="J102" s="90"/>
      <c r="K102" s="90"/>
      <c r="L102" s="90"/>
      <c r="M102" s="90"/>
      <c r="N102" s="90"/>
      <c r="V102" s="57">
        <f>H102/G102-1</f>
        <v>-1</v>
      </c>
      <c r="W102" s="57" t="e">
        <f>I102/H102-1</f>
        <v>#DIV/0!</v>
      </c>
      <c r="X102" s="57" t="e">
        <f>J102/I102-1</f>
        <v>#DIV/0!</v>
      </c>
      <c r="Y102" s="57" t="e">
        <f>K102/J102-1</f>
        <v>#DIV/0!</v>
      </c>
      <c r="Z102" s="57"/>
    </row>
    <row r="103" spans="2:26" x14ac:dyDescent="0.3">
      <c r="B103" s="78" t="str">
        <f t="shared" si="7"/>
        <v>AOC</v>
      </c>
      <c r="C103" s="44" t="str">
        <f t="shared" si="7"/>
        <v>≤10G</v>
      </c>
      <c r="D103" s="72" t="str">
        <f t="shared" si="7"/>
        <v>4:1</v>
      </c>
      <c r="E103" s="63" t="str">
        <f t="shared" si="7"/>
        <v>QSFP+/SFP+</v>
      </c>
      <c r="F103" s="90">
        <v>15.276161392156144</v>
      </c>
      <c r="G103" s="90">
        <v>14.826501495668385</v>
      </c>
      <c r="H103" s="90"/>
      <c r="I103" s="90"/>
      <c r="J103" s="90"/>
      <c r="K103" s="90"/>
      <c r="L103" s="90"/>
      <c r="M103" s="90"/>
      <c r="N103" s="90"/>
      <c r="O103" s="158"/>
      <c r="V103" s="57">
        <f>H103/G103-1</f>
        <v>-1</v>
      </c>
      <c r="W103" s="57" t="e">
        <f>I103/H103-1</f>
        <v>#DIV/0!</v>
      </c>
      <c r="X103" s="57" t="e">
        <f>J103/I103-1</f>
        <v>#DIV/0!</v>
      </c>
      <c r="Y103" s="57" t="e">
        <f>K103/J103-1</f>
        <v>#DIV/0!</v>
      </c>
      <c r="Z103" s="57"/>
    </row>
    <row r="104" spans="2:26" x14ac:dyDescent="0.3">
      <c r="B104" s="78" t="str">
        <f t="shared" si="7"/>
        <v>AOC</v>
      </c>
      <c r="C104" s="44" t="str">
        <f t="shared" si="7"/>
        <v>≤12.5G</v>
      </c>
      <c r="D104" s="72">
        <f t="shared" si="7"/>
        <v>12</v>
      </c>
      <c r="E104" s="63" t="str">
        <f t="shared" si="7"/>
        <v>CXP</v>
      </c>
      <c r="F104" s="90">
        <v>56.880167737300795</v>
      </c>
      <c r="G104" s="90">
        <v>47.67399869225995</v>
      </c>
      <c r="H104" s="90"/>
      <c r="I104" s="90"/>
      <c r="J104" s="90"/>
      <c r="K104" s="90"/>
      <c r="L104" s="90"/>
      <c r="M104" s="90"/>
      <c r="N104" s="90"/>
      <c r="V104" s="57">
        <f>H104/G104-1</f>
        <v>-1</v>
      </c>
      <c r="W104" s="57" t="e">
        <f>I104/H104-1</f>
        <v>#DIV/0!</v>
      </c>
      <c r="X104" s="57" t="e">
        <f>J104/I104-1</f>
        <v>#DIV/0!</v>
      </c>
      <c r="Y104" s="57" t="e">
        <f>K104/J104-1</f>
        <v>#DIV/0!</v>
      </c>
      <c r="Z104" s="57" t="e">
        <f>L104/K104-1</f>
        <v>#DIV/0!</v>
      </c>
    </row>
    <row r="105" spans="2:26" x14ac:dyDescent="0.3">
      <c r="B105" s="78" t="str">
        <f t="shared" si="7"/>
        <v>XCVR</v>
      </c>
      <c r="C105" s="44" t="str">
        <f t="shared" si="7"/>
        <v>≤12.5G</v>
      </c>
      <c r="D105" s="72">
        <f t="shared" si="7"/>
        <v>12</v>
      </c>
      <c r="E105" s="63" t="str">
        <f t="shared" si="7"/>
        <v>CXP</v>
      </c>
      <c r="F105" s="153">
        <v>56.880167737300795</v>
      </c>
      <c r="G105" s="153">
        <v>47.67399869225995</v>
      </c>
      <c r="H105" s="153"/>
      <c r="I105" s="153"/>
      <c r="J105" s="153"/>
      <c r="K105" s="153"/>
      <c r="L105" s="153"/>
      <c r="M105" s="153"/>
      <c r="N105" s="153"/>
      <c r="O105" s="158"/>
      <c r="V105" s="57">
        <f>H105/G105-1</f>
        <v>-1</v>
      </c>
      <c r="W105" s="57" t="e">
        <f>I105/H105-1</f>
        <v>#DIV/0!</v>
      </c>
      <c r="X105" s="57" t="e">
        <f>J105/I105-1</f>
        <v>#DIV/0!</v>
      </c>
      <c r="Y105" s="57" t="e">
        <f>K105/J105-1</f>
        <v>#DIV/0!</v>
      </c>
      <c r="Z105" s="57" t="e">
        <f>L105/K105-1</f>
        <v>#DIV/0!</v>
      </c>
    </row>
    <row r="106" spans="2:26" x14ac:dyDescent="0.3">
      <c r="B106" s="78" t="str">
        <f t="shared" si="7"/>
        <v>AOC</v>
      </c>
      <c r="C106" s="44" t="str">
        <f t="shared" si="7"/>
        <v>12-14G</v>
      </c>
      <c r="D106" s="72">
        <f t="shared" si="7"/>
        <v>4</v>
      </c>
      <c r="E106" s="63" t="str">
        <f t="shared" si="7"/>
        <v>QSFP+</v>
      </c>
      <c r="F106" s="90">
        <v>20.278818421315489</v>
      </c>
      <c r="G106" s="90">
        <v>20.371757158559273</v>
      </c>
      <c r="H106" s="90"/>
      <c r="I106" s="90"/>
      <c r="J106" s="90"/>
      <c r="K106" s="90"/>
      <c r="L106" s="90"/>
      <c r="M106" s="90"/>
      <c r="N106" s="90"/>
      <c r="V106" s="57">
        <f>H106/G106-1</f>
        <v>-1</v>
      </c>
      <c r="W106" s="57" t="e">
        <f>I106/H106-1</f>
        <v>#DIV/0!</v>
      </c>
      <c r="X106" s="57" t="e">
        <f>J106/I106-1</f>
        <v>#DIV/0!</v>
      </c>
      <c r="Y106" s="57" t="e">
        <f>K106/J106-1</f>
        <v>#DIV/0!</v>
      </c>
      <c r="Z106" s="57" t="e">
        <f>L106/K106-1</f>
        <v>#DIV/0!</v>
      </c>
    </row>
    <row r="107" spans="2:26" x14ac:dyDescent="0.3">
      <c r="B107" s="78" t="str">
        <f t="shared" si="7"/>
        <v>AOC</v>
      </c>
      <c r="C107" s="44" t="str">
        <f t="shared" si="7"/>
        <v>12-14G</v>
      </c>
      <c r="D107" s="72">
        <f t="shared" si="7"/>
        <v>4</v>
      </c>
      <c r="E107" s="63" t="str">
        <f t="shared" si="7"/>
        <v>Mini-SAS HD</v>
      </c>
      <c r="F107" s="90">
        <v>25.5</v>
      </c>
      <c r="G107" s="90">
        <v>19.954545454545457</v>
      </c>
      <c r="H107" s="90"/>
      <c r="I107" s="90"/>
      <c r="J107" s="90"/>
      <c r="K107" s="90"/>
      <c r="L107" s="90"/>
      <c r="M107" s="90"/>
      <c r="N107" s="90"/>
      <c r="V107" s="57">
        <f>H107/G107-1</f>
        <v>-1</v>
      </c>
      <c r="W107" s="57" t="e">
        <f>I107/H107-1</f>
        <v>#DIV/0!</v>
      </c>
      <c r="X107" s="57" t="e">
        <f>J107/I107-1</f>
        <v>#DIV/0!</v>
      </c>
      <c r="Y107" s="57" t="e">
        <f>K107/J107-1</f>
        <v>#DIV/0!</v>
      </c>
      <c r="Z107" s="57" t="e">
        <f>L107/K107-1</f>
        <v>#DIV/0!</v>
      </c>
    </row>
    <row r="108" spans="2:26" x14ac:dyDescent="0.3">
      <c r="B108" s="78" t="str">
        <f t="shared" si="7"/>
        <v>AOC</v>
      </c>
      <c r="C108" s="44" t="str">
        <f t="shared" si="7"/>
        <v>25-28G</v>
      </c>
      <c r="D108" s="72">
        <f t="shared" si="7"/>
        <v>1</v>
      </c>
      <c r="E108" s="63" t="str">
        <f t="shared" si="7"/>
        <v>SFP28</v>
      </c>
      <c r="F108" s="90">
        <v>16.5</v>
      </c>
      <c r="G108" s="90">
        <v>11.553704029252511</v>
      </c>
      <c r="H108" s="90"/>
      <c r="I108" s="90"/>
      <c r="J108" s="90"/>
      <c r="K108" s="90"/>
      <c r="L108" s="90"/>
      <c r="M108" s="90"/>
      <c r="N108" s="90"/>
      <c r="V108" s="57">
        <f>H108/G108-1</f>
        <v>-1</v>
      </c>
      <c r="W108" s="57" t="e">
        <f>I108/H108-1</f>
        <v>#DIV/0!</v>
      </c>
      <c r="X108" s="57" t="e">
        <f>J108/I108-1</f>
        <v>#DIV/0!</v>
      </c>
      <c r="Y108" s="57" t="e">
        <f>K108/J108-1</f>
        <v>#DIV/0!</v>
      </c>
      <c r="Z108" s="57" t="e">
        <f>L108/K108-1</f>
        <v>#DIV/0!</v>
      </c>
    </row>
    <row r="109" spans="2:26" x14ac:dyDescent="0.3">
      <c r="B109" s="78" t="str">
        <f t="shared" si="7"/>
        <v>AOC</v>
      </c>
      <c r="C109" s="44" t="str">
        <f t="shared" si="7"/>
        <v>25-28G, 50G, 100G</v>
      </c>
      <c r="D109" s="72" t="str">
        <f t="shared" si="7"/>
        <v>1, 2, or 4</v>
      </c>
      <c r="E109" s="63" t="str">
        <f t="shared" si="7"/>
        <v>QSFP28, SFP-DD, SFP112</v>
      </c>
      <c r="F109" s="153">
        <v>43.685465727518661</v>
      </c>
      <c r="G109" s="153">
        <v>27.251239157004324</v>
      </c>
      <c r="H109" s="153"/>
      <c r="I109" s="153"/>
      <c r="J109" s="153"/>
      <c r="K109" s="153"/>
      <c r="L109" s="153"/>
      <c r="M109" s="153"/>
      <c r="N109" s="153"/>
      <c r="O109" s="158"/>
      <c r="V109" s="57">
        <f>H109/G109-1</f>
        <v>-1</v>
      </c>
      <c r="W109" s="57" t="e">
        <f>I109/H109-1</f>
        <v>#DIV/0!</v>
      </c>
      <c r="X109" s="57" t="e">
        <f>J109/I109-1</f>
        <v>#DIV/0!</v>
      </c>
      <c r="Y109" s="57" t="e">
        <f>K109/J109-1</f>
        <v>#DIV/0!</v>
      </c>
      <c r="Z109" s="57" t="e">
        <f>L109/K109-1</f>
        <v>#DIV/0!</v>
      </c>
    </row>
    <row r="110" spans="2:26" x14ac:dyDescent="0.3">
      <c r="B110" s="78" t="str">
        <f t="shared" si="7"/>
        <v>AOC</v>
      </c>
      <c r="C110" s="44" t="str">
        <f t="shared" si="7"/>
        <v>25-28G</v>
      </c>
      <c r="D110" s="72" t="str">
        <f t="shared" si="7"/>
        <v>4:1</v>
      </c>
      <c r="E110" s="63" t="str">
        <f t="shared" si="7"/>
        <v>QSFP28/SFP28</v>
      </c>
      <c r="F110" s="153">
        <v>43.685465727518661</v>
      </c>
      <c r="G110" s="153">
        <v>27.251239157004324</v>
      </c>
      <c r="H110" s="153"/>
      <c r="I110" s="153"/>
      <c r="J110" s="153"/>
      <c r="K110" s="153"/>
      <c r="L110" s="153"/>
      <c r="M110" s="153"/>
      <c r="N110" s="153"/>
      <c r="O110" s="158"/>
      <c r="V110" s="57">
        <f>H110/G110-1</f>
        <v>-1</v>
      </c>
      <c r="W110" s="57" t="e">
        <f>I110/H110-1</f>
        <v>#DIV/0!</v>
      </c>
      <c r="X110" s="57" t="e">
        <f>J110/I110-1</f>
        <v>#DIV/0!</v>
      </c>
      <c r="Y110" s="57" t="e">
        <f>K110/J110-1</f>
        <v>#DIV/0!</v>
      </c>
      <c r="Z110" s="57" t="e">
        <f>L110/K110-1</f>
        <v>#DIV/0!</v>
      </c>
    </row>
    <row r="111" spans="2:26" x14ac:dyDescent="0.3">
      <c r="B111" s="78" t="str">
        <f t="shared" si="7"/>
        <v>AOC</v>
      </c>
      <c r="C111" s="44" t="str">
        <f t="shared" si="7"/>
        <v>25-28G</v>
      </c>
      <c r="D111" s="72">
        <f t="shared" si="7"/>
        <v>4</v>
      </c>
      <c r="E111" s="63" t="str">
        <f t="shared" si="7"/>
        <v>Mini-SAS HD</v>
      </c>
      <c r="F111" s="153">
        <v>43.685465727518661</v>
      </c>
      <c r="G111" s="153">
        <v>27.251239157004324</v>
      </c>
      <c r="H111" s="153"/>
      <c r="I111" s="153"/>
      <c r="J111" s="153"/>
      <c r="K111" s="153"/>
      <c r="L111" s="153"/>
      <c r="M111" s="153"/>
      <c r="N111" s="153"/>
      <c r="O111" s="158"/>
      <c r="V111" s="57">
        <f>H111/G111-1</f>
        <v>-1</v>
      </c>
      <c r="W111" s="57" t="e">
        <f>I111/H111-1</f>
        <v>#DIV/0!</v>
      </c>
      <c r="X111" s="57" t="e">
        <f>J111/I111-1</f>
        <v>#DIV/0!</v>
      </c>
      <c r="Y111" s="57" t="e">
        <f>K111/J111-1</f>
        <v>#DIV/0!</v>
      </c>
      <c r="Z111" s="57" t="e">
        <f>L111/K111-1</f>
        <v>#DIV/0!</v>
      </c>
    </row>
    <row r="112" spans="2:26" x14ac:dyDescent="0.3">
      <c r="B112" s="182" t="str">
        <f t="shared" si="7"/>
        <v>AOC</v>
      </c>
      <c r="C112" s="102" t="str">
        <f t="shared" si="7"/>
        <v>25-28G</v>
      </c>
      <c r="D112" s="20">
        <f t="shared" si="7"/>
        <v>12</v>
      </c>
      <c r="E112" s="120" t="str">
        <f t="shared" si="7"/>
        <v>CXP28</v>
      </c>
      <c r="F112" s="90"/>
      <c r="G112" s="300">
        <v>249.75</v>
      </c>
      <c r="H112" s="300"/>
      <c r="I112" s="300"/>
      <c r="J112" s="300"/>
      <c r="K112" s="300"/>
      <c r="L112" s="300"/>
      <c r="M112" s="300"/>
      <c r="N112" s="300"/>
      <c r="O112" s="156"/>
      <c r="V112" s="57">
        <f>H112/G112-1</f>
        <v>-1</v>
      </c>
      <c r="W112" s="57" t="e">
        <f>I112/H112-1</f>
        <v>#DIV/0!</v>
      </c>
      <c r="X112" s="57" t="e">
        <f>J112/I112-1</f>
        <v>#DIV/0!</v>
      </c>
      <c r="Y112" s="57" t="e">
        <f>K112/J112-1</f>
        <v>#DIV/0!</v>
      </c>
      <c r="Z112" s="57" t="e">
        <f>L112/K112-1</f>
        <v>#DIV/0!</v>
      </c>
    </row>
    <row r="113" spans="2:26" x14ac:dyDescent="0.3">
      <c r="B113" s="182" t="str">
        <f t="shared" si="7"/>
        <v>EOM</v>
      </c>
      <c r="C113" s="102" t="str">
        <f t="shared" si="7"/>
        <v>25-28G</v>
      </c>
      <c r="D113" s="20" t="str">
        <f t="shared" si="7"/>
        <v>4,8,12,24</v>
      </c>
      <c r="E113" s="120" t="str">
        <f t="shared" si="7"/>
        <v>XCVR</v>
      </c>
      <c r="F113" s="90"/>
      <c r="G113" s="300"/>
      <c r="H113" s="300"/>
      <c r="I113" s="300"/>
      <c r="J113" s="300"/>
      <c r="K113" s="300"/>
      <c r="L113" s="300"/>
      <c r="M113" s="300"/>
      <c r="N113" s="300"/>
      <c r="V113" s="57" t="e">
        <f>H113/G113-1</f>
        <v>#DIV/0!</v>
      </c>
      <c r="W113" s="57" t="e">
        <f>I113/H113-1</f>
        <v>#DIV/0!</v>
      </c>
      <c r="X113" s="57" t="e">
        <f>J113/I113-1</f>
        <v>#DIV/0!</v>
      </c>
      <c r="Y113" s="57" t="e">
        <f>K113/J113-1</f>
        <v>#DIV/0!</v>
      </c>
      <c r="Z113" s="57" t="e">
        <f>L113/K113-1</f>
        <v>#DIV/0!</v>
      </c>
    </row>
    <row r="114" spans="2:26" x14ac:dyDescent="0.3">
      <c r="B114" s="182" t="str">
        <f t="shared" si="7"/>
        <v>XCVR</v>
      </c>
      <c r="C114" s="102" t="str">
        <f t="shared" si="7"/>
        <v>25-28G</v>
      </c>
      <c r="D114" s="20">
        <f t="shared" si="7"/>
        <v>12</v>
      </c>
      <c r="E114" s="120" t="str">
        <f t="shared" si="7"/>
        <v>CXP28</v>
      </c>
      <c r="F114" s="90"/>
      <c r="G114" s="300"/>
      <c r="H114" s="300"/>
      <c r="I114" s="300"/>
      <c r="J114" s="300"/>
      <c r="K114" s="300"/>
      <c r="L114" s="300"/>
      <c r="M114" s="300"/>
      <c r="N114" s="300"/>
      <c r="O114" s="158"/>
      <c r="V114" s="57" t="e">
        <f>H114/G114-1</f>
        <v>#DIV/0!</v>
      </c>
      <c r="W114" s="57" t="e">
        <f>I114/H114-1</f>
        <v>#DIV/0!</v>
      </c>
      <c r="X114" s="57" t="e">
        <f>J114/I114-1</f>
        <v>#DIV/0!</v>
      </c>
      <c r="Y114" s="57" t="e">
        <f>K114/J114-1</f>
        <v>#DIV/0!</v>
      </c>
      <c r="Z114" s="57" t="e">
        <f>L114/K114-1</f>
        <v>#DIV/0!</v>
      </c>
    </row>
    <row r="115" spans="2:26" x14ac:dyDescent="0.3">
      <c r="B115" s="182" t="str">
        <f t="shared" si="7"/>
        <v>AOC</v>
      </c>
      <c r="C115" s="102" t="str">
        <f t="shared" si="7"/>
        <v>50-56G</v>
      </c>
      <c r="D115" s="20">
        <f t="shared" si="7"/>
        <v>1</v>
      </c>
      <c r="E115" s="120" t="str">
        <f t="shared" si="7"/>
        <v>SFP56</v>
      </c>
      <c r="F115" s="153"/>
      <c r="G115" s="303"/>
      <c r="H115" s="303"/>
      <c r="I115" s="303"/>
      <c r="J115" s="303"/>
      <c r="K115" s="303"/>
      <c r="L115" s="303"/>
      <c r="M115" s="303"/>
      <c r="N115" s="303"/>
      <c r="V115" s="57" t="e">
        <f>H115/G115-1</f>
        <v>#DIV/0!</v>
      </c>
      <c r="W115" s="57" t="e">
        <f>I115/H115-1</f>
        <v>#DIV/0!</v>
      </c>
      <c r="X115" s="57" t="e">
        <f>J115/I115-1</f>
        <v>#DIV/0!</v>
      </c>
      <c r="Y115" s="57" t="e">
        <f>K115/J115-1</f>
        <v>#DIV/0!</v>
      </c>
      <c r="Z115" s="57" t="e">
        <f>L115/K115-1</f>
        <v>#DIV/0!</v>
      </c>
    </row>
    <row r="116" spans="2:26" x14ac:dyDescent="0.3">
      <c r="B116" s="182" t="str">
        <f t="shared" si="7"/>
        <v>AOC</v>
      </c>
      <c r="C116" s="102" t="str">
        <f t="shared" si="7"/>
        <v>50-56G</v>
      </c>
      <c r="D116" s="20">
        <f t="shared" si="7"/>
        <v>4</v>
      </c>
      <c r="E116" s="120" t="str">
        <f t="shared" si="7"/>
        <v>QSFP56</v>
      </c>
      <c r="F116" s="153"/>
      <c r="G116" s="300"/>
      <c r="H116" s="300"/>
      <c r="I116" s="305"/>
      <c r="J116" s="305"/>
      <c r="K116" s="305"/>
      <c r="L116" s="305"/>
      <c r="M116" s="305"/>
      <c r="N116" s="305"/>
      <c r="V116" s="57" t="e">
        <f>H116/G116-1</f>
        <v>#DIV/0!</v>
      </c>
      <c r="W116" s="57" t="e">
        <f>I116/H116-1</f>
        <v>#DIV/0!</v>
      </c>
      <c r="X116" s="57" t="e">
        <f>J116/I116-1</f>
        <v>#DIV/0!</v>
      </c>
      <c r="Y116" s="57" t="e">
        <f>K116/J116-1</f>
        <v>#DIV/0!</v>
      </c>
      <c r="Z116" s="57" t="e">
        <f>L116/K116-1</f>
        <v>#DIV/0!</v>
      </c>
    </row>
    <row r="117" spans="2:26" x14ac:dyDescent="0.3">
      <c r="B117" s="182" t="str">
        <f t="shared" si="7"/>
        <v>EOM</v>
      </c>
      <c r="C117" s="102" t="str">
        <f t="shared" si="7"/>
        <v>50-56G</v>
      </c>
      <c r="D117" s="20" t="str">
        <f t="shared" si="7"/>
        <v>8,12,16,24</v>
      </c>
      <c r="E117" s="120" t="str">
        <f t="shared" si="7"/>
        <v>TBD</v>
      </c>
      <c r="F117" s="153"/>
      <c r="G117" s="90"/>
      <c r="H117" s="153"/>
      <c r="I117" s="153"/>
      <c r="J117" s="153"/>
      <c r="K117" s="153"/>
      <c r="L117" s="153"/>
      <c r="M117" s="153"/>
      <c r="N117" s="153"/>
      <c r="O117" s="157"/>
      <c r="V117" s="57" t="e">
        <f>H117/G117-1</f>
        <v>#DIV/0!</v>
      </c>
      <c r="W117" s="57" t="e">
        <f>I117/H117-1</f>
        <v>#DIV/0!</v>
      </c>
      <c r="X117" s="57" t="e">
        <f>J117/I117-1</f>
        <v>#DIV/0!</v>
      </c>
      <c r="Y117" s="57" t="e">
        <f>K117/J117-1</f>
        <v>#DIV/0!</v>
      </c>
      <c r="Z117" s="57" t="e">
        <f>L117/K117-1</f>
        <v>#DIV/0!</v>
      </c>
    </row>
    <row r="118" spans="2:26" x14ac:dyDescent="0.3">
      <c r="B118" s="182" t="str">
        <f t="shared" si="7"/>
        <v>AOC</v>
      </c>
      <c r="C118" s="102" t="str">
        <f t="shared" si="7"/>
        <v>50-56G, 100G</v>
      </c>
      <c r="D118" s="20" t="str">
        <f t="shared" si="7"/>
        <v>4 or 8</v>
      </c>
      <c r="E118" s="120" t="str">
        <f t="shared" si="7"/>
        <v>QSFP-DD, OSFP, QSFP112</v>
      </c>
      <c r="F118" s="165"/>
      <c r="G118" s="188"/>
      <c r="H118" s="300"/>
      <c r="I118" s="305"/>
      <c r="J118" s="305"/>
      <c r="K118" s="305"/>
      <c r="L118" s="305"/>
      <c r="M118" s="305"/>
      <c r="N118" s="305"/>
      <c r="O118" s="157"/>
      <c r="V118" s="57"/>
      <c r="W118" s="57"/>
      <c r="X118" s="57"/>
      <c r="Y118" s="57"/>
      <c r="Z118" s="57"/>
    </row>
    <row r="119" spans="2:26" x14ac:dyDescent="0.3">
      <c r="B119" s="182" t="str">
        <f t="shared" si="7"/>
        <v>AOC</v>
      </c>
      <c r="C119" s="102" t="str">
        <f t="shared" si="7"/>
        <v>50-56G, 100G</v>
      </c>
      <c r="D119" s="20" t="str">
        <f t="shared" si="7"/>
        <v>4:1 or 8:1</v>
      </c>
      <c r="E119" s="120" t="str">
        <f t="shared" si="7"/>
        <v>QSFP-DD, OSFP, QSFP112</v>
      </c>
      <c r="F119" s="153"/>
      <c r="G119" s="153"/>
      <c r="H119" s="188"/>
      <c r="I119" s="188"/>
      <c r="J119" s="300"/>
      <c r="K119" s="300"/>
      <c r="L119" s="300"/>
      <c r="M119" s="300"/>
      <c r="N119" s="300"/>
      <c r="O119" s="157"/>
      <c r="V119" s="57"/>
      <c r="W119" s="57"/>
      <c r="X119" s="57"/>
      <c r="Y119" s="57"/>
      <c r="Z119" s="57"/>
    </row>
    <row r="120" spans="2:26" x14ac:dyDescent="0.3">
      <c r="B120" s="182" t="str">
        <f t="shared" si="7"/>
        <v>AOC</v>
      </c>
      <c r="C120" s="102" t="str">
        <f t="shared" si="7"/>
        <v>100G</v>
      </c>
      <c r="D120" s="20">
        <f t="shared" si="7"/>
        <v>8</v>
      </c>
      <c r="E120" s="120" t="str">
        <f t="shared" si="7"/>
        <v xml:space="preserve">QSFP-DD800, OSFP </v>
      </c>
      <c r="F120" s="187"/>
      <c r="G120" s="188"/>
      <c r="H120" s="188"/>
      <c r="I120" s="188"/>
      <c r="J120" s="300"/>
      <c r="K120" s="300"/>
      <c r="L120" s="300"/>
      <c r="M120" s="300"/>
      <c r="N120" s="300"/>
      <c r="O120" s="157"/>
      <c r="V120" s="57"/>
      <c r="W120" s="57"/>
      <c r="X120" s="57"/>
      <c r="Y120" s="57"/>
      <c r="Z120" s="57"/>
    </row>
    <row r="121" spans="2:26" x14ac:dyDescent="0.3">
      <c r="B121" s="184">
        <f t="shared" si="7"/>
        <v>0</v>
      </c>
      <c r="C121" s="122">
        <f t="shared" si="7"/>
        <v>0</v>
      </c>
      <c r="D121" s="126">
        <f t="shared" si="7"/>
        <v>0</v>
      </c>
      <c r="E121" s="123">
        <f t="shared" si="7"/>
        <v>0</v>
      </c>
      <c r="F121" s="189"/>
      <c r="G121" s="190"/>
      <c r="H121" s="190"/>
      <c r="I121" s="190"/>
      <c r="J121" s="190"/>
      <c r="K121" s="190"/>
      <c r="L121" s="190"/>
      <c r="M121" s="190"/>
      <c r="N121" s="190"/>
      <c r="O121" s="157"/>
      <c r="V121" s="57"/>
      <c r="W121" s="57"/>
      <c r="X121" s="57"/>
      <c r="Y121" s="57"/>
      <c r="Z121" s="57"/>
    </row>
    <row r="122" spans="2:26" x14ac:dyDescent="0.3">
      <c r="B122" s="22" t="s">
        <v>71</v>
      </c>
      <c r="C122" s="26"/>
      <c r="D122" s="26"/>
      <c r="E122" s="23"/>
      <c r="F122" s="95">
        <f t="shared" ref="F122:N122" si="8">F168*10^6/F69</f>
        <v>10.069504200366099</v>
      </c>
      <c r="G122" s="95">
        <f t="shared" si="8"/>
        <v>9.2111542675912279</v>
      </c>
      <c r="H122" s="95"/>
      <c r="I122" s="95"/>
      <c r="J122" s="95"/>
      <c r="K122" s="95"/>
      <c r="L122" s="95"/>
      <c r="M122" s="95"/>
      <c r="N122" s="95"/>
    </row>
    <row r="124" spans="2:26" x14ac:dyDescent="0.3">
      <c r="B124" s="1" t="s">
        <v>39</v>
      </c>
      <c r="N124" s="2" t="str">
        <f>B124</f>
        <v>Revenues ($ mn)</v>
      </c>
    </row>
    <row r="125" spans="2:26" x14ac:dyDescent="0.3">
      <c r="B125" s="3" t="s">
        <v>14</v>
      </c>
      <c r="C125" s="3" t="s">
        <v>17</v>
      </c>
      <c r="D125" s="3" t="s">
        <v>18</v>
      </c>
      <c r="E125" s="3" t="s">
        <v>19</v>
      </c>
      <c r="F125" s="9">
        <v>2017</v>
      </c>
      <c r="G125" s="9">
        <v>2018</v>
      </c>
      <c r="H125" s="9">
        <v>2019</v>
      </c>
      <c r="I125" s="9">
        <v>2020</v>
      </c>
      <c r="J125" s="9">
        <v>2021</v>
      </c>
      <c r="K125" s="9">
        <v>2022</v>
      </c>
      <c r="L125" s="9">
        <v>2023</v>
      </c>
      <c r="M125" s="9">
        <v>2024</v>
      </c>
      <c r="N125" s="279">
        <v>2025</v>
      </c>
      <c r="P125" t="s">
        <v>89</v>
      </c>
    </row>
    <row r="126" spans="2:26" x14ac:dyDescent="0.3">
      <c r="B126" s="85" t="str">
        <f t="shared" ref="B126:E145" si="9">B80</f>
        <v>Fibre Channel</v>
      </c>
      <c r="C126" s="76" t="str">
        <f t="shared" si="9"/>
        <v>8 Gbps</v>
      </c>
      <c r="D126" s="76" t="str">
        <f t="shared" si="9"/>
        <v>100 m</v>
      </c>
      <c r="E126" s="80" t="str">
        <f t="shared" si="9"/>
        <v>SFP+</v>
      </c>
      <c r="F126" s="59">
        <f t="shared" ref="F126:N126" si="10">F80*F27/10^6</f>
        <v>9.2513999999999985</v>
      </c>
      <c r="G126" s="59">
        <f t="shared" si="10"/>
        <v>4.3813436490000059</v>
      </c>
      <c r="H126" s="59"/>
      <c r="I126" s="59"/>
      <c r="J126" s="59"/>
      <c r="K126" s="59"/>
      <c r="L126" s="59"/>
      <c r="M126" s="59"/>
      <c r="N126" s="59"/>
      <c r="O126" s="89"/>
      <c r="P126" t="s">
        <v>87</v>
      </c>
    </row>
    <row r="127" spans="2:26" x14ac:dyDescent="0.3">
      <c r="B127" s="84" t="str">
        <f t="shared" si="9"/>
        <v>Fibre Channel</v>
      </c>
      <c r="C127" s="72" t="str">
        <f t="shared" si="9"/>
        <v>16 Gbps</v>
      </c>
      <c r="D127" s="72" t="str">
        <f t="shared" si="9"/>
        <v>100 m</v>
      </c>
      <c r="E127" s="81" t="str">
        <f t="shared" si="9"/>
        <v>SFP+</v>
      </c>
      <c r="F127" s="59">
        <f t="shared" ref="F127:N127" si="11">F81*F28/10^6</f>
        <v>37.144601999999992</v>
      </c>
      <c r="G127" s="59">
        <f t="shared" si="11"/>
        <v>37.312551891000027</v>
      </c>
      <c r="H127" s="59"/>
      <c r="I127" s="59"/>
      <c r="J127" s="59"/>
      <c r="K127" s="59"/>
      <c r="L127" s="59"/>
      <c r="M127" s="59"/>
      <c r="N127" s="59"/>
      <c r="O127" s="89"/>
      <c r="P127" t="s">
        <v>87</v>
      </c>
    </row>
    <row r="128" spans="2:26" x14ac:dyDescent="0.3">
      <c r="B128" s="84" t="str">
        <f t="shared" si="9"/>
        <v>Fibre Channel</v>
      </c>
      <c r="C128" s="72" t="str">
        <f t="shared" si="9"/>
        <v>32 Gbps</v>
      </c>
      <c r="D128" s="72" t="str">
        <f t="shared" si="9"/>
        <v>100 m</v>
      </c>
      <c r="E128" s="81" t="str">
        <f t="shared" si="9"/>
        <v>SFP+</v>
      </c>
      <c r="F128" s="59">
        <f t="shared" ref="F128:N128" si="12">F82*F29/10^6</f>
        <v>12.855984299999999</v>
      </c>
      <c r="G128" s="59">
        <f t="shared" si="12"/>
        <v>14.168634987000004</v>
      </c>
      <c r="H128" s="59"/>
      <c r="I128" s="59"/>
      <c r="J128" s="59"/>
      <c r="K128" s="59"/>
      <c r="L128" s="59"/>
      <c r="M128" s="59"/>
      <c r="N128" s="59"/>
      <c r="O128" s="89"/>
      <c r="P128" t="s">
        <v>87</v>
      </c>
    </row>
    <row r="129" spans="2:17" x14ac:dyDescent="0.3">
      <c r="B129" s="82" t="str">
        <f t="shared" si="9"/>
        <v>Fibre Channel</v>
      </c>
      <c r="C129" s="70" t="str">
        <f t="shared" si="9"/>
        <v>64 Gbps</v>
      </c>
      <c r="D129" s="70" t="str">
        <f t="shared" si="9"/>
        <v>100 m</v>
      </c>
      <c r="E129" s="83" t="str">
        <f t="shared" si="9"/>
        <v>SFP+</v>
      </c>
      <c r="F129" s="168">
        <f t="shared" ref="F129:N129" si="13">F83*F30/10^6</f>
        <v>0</v>
      </c>
      <c r="G129" s="60">
        <f t="shared" si="13"/>
        <v>6.1962035854270982E-3</v>
      </c>
      <c r="H129" s="60"/>
      <c r="I129" s="60"/>
      <c r="J129" s="60"/>
      <c r="K129" s="60"/>
      <c r="L129" s="60"/>
      <c r="M129" s="60"/>
      <c r="N129" s="60"/>
      <c r="O129" s="89"/>
      <c r="P129" t="s">
        <v>87</v>
      </c>
      <c r="Q129" s="88"/>
    </row>
    <row r="130" spans="2:17" x14ac:dyDescent="0.3">
      <c r="B130" s="84" t="str">
        <f t="shared" si="9"/>
        <v xml:space="preserve">Ethernet </v>
      </c>
      <c r="C130" s="72" t="str">
        <f t="shared" si="9"/>
        <v>10G</v>
      </c>
      <c r="D130" s="72" t="str">
        <f t="shared" si="9"/>
        <v>300 m</v>
      </c>
      <c r="E130" s="81" t="str">
        <f t="shared" si="9"/>
        <v>XFP</v>
      </c>
      <c r="F130" s="59">
        <f t="shared" ref="F130:N130" si="14">F84*F31/10^6</f>
        <v>1.4731098</v>
      </c>
      <c r="G130" s="59">
        <f t="shared" si="14"/>
        <v>0.9030190800000002</v>
      </c>
      <c r="H130" s="59"/>
      <c r="I130" s="59"/>
      <c r="J130" s="59"/>
      <c r="K130" s="59"/>
      <c r="L130" s="59"/>
      <c r="M130" s="59"/>
      <c r="N130" s="59"/>
      <c r="O130" s="89"/>
      <c r="P130" t="s">
        <v>87</v>
      </c>
    </row>
    <row r="131" spans="2:17" x14ac:dyDescent="0.3">
      <c r="B131" s="84" t="str">
        <f t="shared" si="9"/>
        <v xml:space="preserve">Ethernet </v>
      </c>
      <c r="C131" s="72" t="str">
        <f t="shared" si="9"/>
        <v>10G</v>
      </c>
      <c r="D131" s="72" t="str">
        <f t="shared" si="9"/>
        <v>300 m</v>
      </c>
      <c r="E131" s="81" t="str">
        <f t="shared" si="9"/>
        <v>SFP+</v>
      </c>
      <c r="F131" s="59">
        <f t="shared" ref="F131:N131" si="15">F85*F32/10^6</f>
        <v>56.616342647806519</v>
      </c>
      <c r="G131" s="59">
        <f t="shared" si="15"/>
        <v>53.801427672544833</v>
      </c>
      <c r="H131" s="59"/>
      <c r="I131" s="59"/>
      <c r="J131" s="59"/>
      <c r="K131" s="59"/>
      <c r="L131" s="59"/>
      <c r="M131" s="59"/>
      <c r="N131" s="59"/>
      <c r="O131" s="89"/>
      <c r="P131" t="s">
        <v>87</v>
      </c>
    </row>
    <row r="132" spans="2:17" x14ac:dyDescent="0.3">
      <c r="B132" s="84" t="str">
        <f t="shared" si="9"/>
        <v xml:space="preserve">Ethernet </v>
      </c>
      <c r="C132" s="72" t="str">
        <f t="shared" si="9"/>
        <v>25G SR, eSR</v>
      </c>
      <c r="D132" s="72" t="str">
        <f t="shared" si="9"/>
        <v>100 - 300 m</v>
      </c>
      <c r="E132" s="81" t="str">
        <f t="shared" si="9"/>
        <v>SFP28</v>
      </c>
      <c r="F132" s="59">
        <f t="shared" ref="F132:N132" si="16">F86*F33/10^6</f>
        <v>4.0582736999999991</v>
      </c>
      <c r="G132" s="59">
        <f t="shared" si="16"/>
        <v>8.3537200740000053</v>
      </c>
      <c r="H132" s="59"/>
      <c r="I132" s="59"/>
      <c r="J132" s="59"/>
      <c r="K132" s="59"/>
      <c r="L132" s="59"/>
      <c r="M132" s="59"/>
      <c r="N132" s="59"/>
      <c r="O132" s="89"/>
      <c r="P132" t="s">
        <v>87</v>
      </c>
    </row>
    <row r="133" spans="2:17" x14ac:dyDescent="0.3">
      <c r="B133" s="84" t="str">
        <f t="shared" si="9"/>
        <v xml:space="preserve">Ethernet </v>
      </c>
      <c r="C133" s="72" t="str">
        <f t="shared" si="9"/>
        <v>40G</v>
      </c>
      <c r="D133" s="72" t="str">
        <f t="shared" si="9"/>
        <v>100 m</v>
      </c>
      <c r="E133" s="81" t="str">
        <f t="shared" si="9"/>
        <v>QSFP+</v>
      </c>
      <c r="F133" s="59">
        <f t="shared" ref="F133:N133" si="17">F87*F34/10^6</f>
        <v>15.76432029513933</v>
      </c>
      <c r="G133" s="59">
        <f t="shared" si="17"/>
        <v>18.515799878612569</v>
      </c>
      <c r="H133" s="59"/>
      <c r="I133" s="59"/>
      <c r="J133" s="59"/>
      <c r="K133" s="59"/>
      <c r="L133" s="59"/>
      <c r="M133" s="59"/>
      <c r="N133" s="59"/>
      <c r="O133" s="89"/>
      <c r="P133" t="s">
        <v>88</v>
      </c>
    </row>
    <row r="134" spans="2:17" x14ac:dyDescent="0.3">
      <c r="B134" s="84" t="str">
        <f t="shared" si="9"/>
        <v xml:space="preserve">Ethernet </v>
      </c>
      <c r="C134" s="72" t="str">
        <f t="shared" si="9"/>
        <v>40G MM duplex</v>
      </c>
      <c r="D134" s="72" t="str">
        <f t="shared" si="9"/>
        <v>100 m</v>
      </c>
      <c r="E134" s="81" t="str">
        <f t="shared" si="9"/>
        <v>QSFP+</v>
      </c>
      <c r="F134" s="59">
        <f t="shared" ref="F134:N134" si="18">F88*F35/10^6</f>
        <v>54.037368000000001</v>
      </c>
      <c r="G134" s="59">
        <f t="shared" si="18"/>
        <v>40.473668700000005</v>
      </c>
      <c r="H134" s="59"/>
      <c r="I134" s="59"/>
      <c r="J134" s="59"/>
      <c r="K134" s="59"/>
      <c r="L134" s="59"/>
      <c r="M134" s="59"/>
      <c r="N134" s="59"/>
      <c r="O134" s="89"/>
      <c r="P134" t="s">
        <v>88</v>
      </c>
    </row>
    <row r="135" spans="2:17" x14ac:dyDescent="0.3">
      <c r="B135" s="84" t="str">
        <f t="shared" si="9"/>
        <v xml:space="preserve">Ethernet </v>
      </c>
      <c r="C135" s="72" t="str">
        <f t="shared" si="9"/>
        <v>40G eSR</v>
      </c>
      <c r="D135" s="72" t="str">
        <f t="shared" si="9"/>
        <v>300 m</v>
      </c>
      <c r="E135" s="81" t="str">
        <f t="shared" si="9"/>
        <v>QSFP+</v>
      </c>
      <c r="F135" s="59">
        <f t="shared" ref="F135:N135" si="19">F89*F36/10^6</f>
        <v>12.044400084101369</v>
      </c>
      <c r="G135" s="59">
        <f t="shared" si="19"/>
        <v>12.304561480855025</v>
      </c>
      <c r="H135" s="59"/>
      <c r="I135" s="59"/>
      <c r="J135" s="59"/>
      <c r="K135" s="59"/>
      <c r="L135" s="59"/>
      <c r="M135" s="59"/>
      <c r="N135" s="59"/>
      <c r="O135" s="89"/>
      <c r="P135" t="s">
        <v>88</v>
      </c>
    </row>
    <row r="136" spans="2:17" x14ac:dyDescent="0.3">
      <c r="B136" s="84" t="str">
        <f t="shared" si="9"/>
        <v xml:space="preserve">Ethernet </v>
      </c>
      <c r="C136" s="72" t="str">
        <f t="shared" si="9"/>
        <v xml:space="preserve">50G </v>
      </c>
      <c r="D136" s="72" t="str">
        <f t="shared" si="9"/>
        <v>100 m</v>
      </c>
      <c r="E136" s="81" t="str">
        <f t="shared" si="9"/>
        <v>all</v>
      </c>
      <c r="F136" s="59">
        <f t="shared" ref="F136:N136" si="20">F90*F37/10^6</f>
        <v>0</v>
      </c>
      <c r="G136" s="59">
        <f t="shared" si="20"/>
        <v>0</v>
      </c>
      <c r="H136" s="59"/>
      <c r="I136" s="59"/>
      <c r="J136" s="59"/>
      <c r="K136" s="59"/>
      <c r="L136" s="59"/>
      <c r="M136" s="59"/>
      <c r="N136" s="59"/>
      <c r="O136" s="89"/>
      <c r="P136" t="s">
        <v>88</v>
      </c>
    </row>
    <row r="137" spans="2:17" x14ac:dyDescent="0.3">
      <c r="B137" s="84" t="str">
        <f t="shared" si="9"/>
        <v xml:space="preserve">Ethernet </v>
      </c>
      <c r="C137" s="72" t="str">
        <f t="shared" si="9"/>
        <v>100G</v>
      </c>
      <c r="D137" s="72" t="str">
        <f t="shared" si="9"/>
        <v>100 m</v>
      </c>
      <c r="E137" s="81" t="str">
        <f t="shared" si="9"/>
        <v>CFP</v>
      </c>
      <c r="F137" s="59">
        <f t="shared" ref="F137:N137" si="21">F91*F38/10^6</f>
        <v>0.37749703071792062</v>
      </c>
      <c r="G137" s="59">
        <f t="shared" si="21"/>
        <v>0.17352226533222503</v>
      </c>
      <c r="H137" s="59"/>
      <c r="I137" s="59"/>
      <c r="J137" s="59"/>
      <c r="K137" s="59"/>
      <c r="L137" s="59"/>
      <c r="M137" s="59"/>
      <c r="N137" s="59"/>
      <c r="O137" s="89"/>
      <c r="P137" t="s">
        <v>88</v>
      </c>
    </row>
    <row r="138" spans="2:17" x14ac:dyDescent="0.3">
      <c r="B138" s="84" t="str">
        <f t="shared" si="9"/>
        <v xml:space="preserve">Ethernet </v>
      </c>
      <c r="C138" s="72" t="str">
        <f t="shared" si="9"/>
        <v>100G</v>
      </c>
      <c r="D138" s="72" t="str">
        <f t="shared" si="9"/>
        <v>100 m</v>
      </c>
      <c r="E138" s="81" t="str">
        <f t="shared" si="9"/>
        <v>CFP2/4</v>
      </c>
      <c r="F138" s="59">
        <f t="shared" ref="F138:N138" si="22">F92*F39/10^6</f>
        <v>0.1239029021696748</v>
      </c>
      <c r="G138" s="59">
        <f t="shared" si="22"/>
        <v>6.81280978925108E-2</v>
      </c>
      <c r="H138" s="59"/>
      <c r="I138" s="59"/>
      <c r="J138" s="59"/>
      <c r="K138" s="59"/>
      <c r="L138" s="59"/>
      <c r="M138" s="59"/>
      <c r="N138" s="59"/>
      <c r="O138" s="89"/>
      <c r="P138" t="s">
        <v>88</v>
      </c>
    </row>
    <row r="139" spans="2:17" x14ac:dyDescent="0.3">
      <c r="B139" s="84" t="str">
        <f t="shared" si="9"/>
        <v xml:space="preserve">Ethernet </v>
      </c>
      <c r="C139" s="72" t="str">
        <f t="shared" si="9"/>
        <v>100G SR2, SR4</v>
      </c>
      <c r="D139" s="72" t="str">
        <f t="shared" si="9"/>
        <v>100 m</v>
      </c>
      <c r="E139" s="81" t="str">
        <f t="shared" si="9"/>
        <v>QSFP28</v>
      </c>
      <c r="F139" s="59">
        <f t="shared" ref="F139:N139" si="23">F93*F40/10^6</f>
        <v>34.008698214216004</v>
      </c>
      <c r="G139" s="59">
        <f t="shared" si="23"/>
        <v>65.260484060068194</v>
      </c>
      <c r="H139" s="59"/>
      <c r="I139" s="59"/>
      <c r="J139" s="59"/>
      <c r="K139" s="59"/>
      <c r="L139" s="59"/>
      <c r="M139" s="59"/>
      <c r="N139" s="59"/>
      <c r="O139" s="89"/>
      <c r="P139" t="s">
        <v>88</v>
      </c>
    </row>
    <row r="140" spans="2:17" x14ac:dyDescent="0.3">
      <c r="B140" s="84" t="str">
        <f t="shared" si="9"/>
        <v xml:space="preserve">Ethernet </v>
      </c>
      <c r="C140" s="72" t="str">
        <f t="shared" si="9"/>
        <v>100G MM Duplex</v>
      </c>
      <c r="D140" s="72" t="str">
        <f t="shared" si="9"/>
        <v>100 - 300 m</v>
      </c>
      <c r="E140" s="81" t="str">
        <f t="shared" si="9"/>
        <v>QSFP28</v>
      </c>
      <c r="F140" s="59">
        <f t="shared" ref="F140:N140" si="24">F94*F41/10^6</f>
        <v>0</v>
      </c>
      <c r="G140" s="59">
        <f t="shared" si="24"/>
        <v>7.65</v>
      </c>
      <c r="H140" s="59"/>
      <c r="I140" s="59"/>
      <c r="J140" s="59"/>
      <c r="K140" s="59"/>
      <c r="L140" s="59"/>
      <c r="M140" s="59"/>
      <c r="N140" s="59"/>
      <c r="O140" s="89"/>
      <c r="P140" t="s">
        <v>88</v>
      </c>
    </row>
    <row r="141" spans="2:17" x14ac:dyDescent="0.3">
      <c r="B141" s="84" t="str">
        <f t="shared" si="9"/>
        <v xml:space="preserve">Ethernet </v>
      </c>
      <c r="C141" s="72" t="str">
        <f t="shared" si="9"/>
        <v>100G eSR4</v>
      </c>
      <c r="D141" s="72" t="str">
        <f t="shared" si="9"/>
        <v>300 m</v>
      </c>
      <c r="E141" s="81" t="str">
        <f t="shared" si="9"/>
        <v>QSFP28</v>
      </c>
      <c r="F141" s="59">
        <f t="shared" ref="F141:N141" si="25">F95*F42/10^6</f>
        <v>0</v>
      </c>
      <c r="G141" s="59">
        <f t="shared" si="25"/>
        <v>0.4428326363013203</v>
      </c>
      <c r="H141" s="59"/>
      <c r="I141" s="59"/>
      <c r="J141" s="59"/>
      <c r="K141" s="59"/>
      <c r="L141" s="59"/>
      <c r="M141" s="59"/>
      <c r="N141" s="59"/>
      <c r="O141" s="89"/>
      <c r="P141" t="s">
        <v>88</v>
      </c>
    </row>
    <row r="142" spans="2:17" x14ac:dyDescent="0.3">
      <c r="B142" s="84" t="str">
        <f t="shared" si="9"/>
        <v xml:space="preserve">Ethernet </v>
      </c>
      <c r="C142" s="72" t="str">
        <f t="shared" si="9"/>
        <v>200G SR4</v>
      </c>
      <c r="D142" s="72" t="str">
        <f t="shared" si="9"/>
        <v>100 m</v>
      </c>
      <c r="E142" s="81" t="str">
        <f t="shared" si="9"/>
        <v>QSFP56</v>
      </c>
      <c r="F142" s="59">
        <f t="shared" ref="F142:N142" si="26">F96*F43/10^6</f>
        <v>0</v>
      </c>
      <c r="G142" s="59">
        <f t="shared" si="26"/>
        <v>0</v>
      </c>
      <c r="H142" s="59"/>
      <c r="I142" s="59"/>
      <c r="J142" s="59"/>
      <c r="K142" s="59"/>
      <c r="L142" s="59"/>
      <c r="M142" s="59"/>
      <c r="N142" s="59"/>
      <c r="O142" s="89"/>
      <c r="P142" t="s">
        <v>88</v>
      </c>
    </row>
    <row r="143" spans="2:17" x14ac:dyDescent="0.3">
      <c r="B143" s="84" t="str">
        <f t="shared" si="9"/>
        <v xml:space="preserve">Ethernet </v>
      </c>
      <c r="C143" s="72" t="str">
        <f t="shared" si="9"/>
        <v>2x200G (400G SR8)</v>
      </c>
      <c r="D143" s="72" t="str">
        <f t="shared" si="9"/>
        <v>100 m</v>
      </c>
      <c r="E143" s="81" t="str">
        <f t="shared" si="9"/>
        <v>OSFP, QSFP-DD</v>
      </c>
      <c r="F143" s="59">
        <f t="shared" ref="F143:N143" si="27">F97*F44/10^6</f>
        <v>0</v>
      </c>
      <c r="G143" s="59">
        <f t="shared" si="27"/>
        <v>4.4436</v>
      </c>
      <c r="H143" s="59"/>
      <c r="I143" s="59"/>
      <c r="J143" s="59"/>
      <c r="K143" s="59"/>
      <c r="L143" s="59"/>
      <c r="M143" s="59"/>
      <c r="N143" s="59"/>
      <c r="O143" s="89"/>
      <c r="P143" t="s">
        <v>88</v>
      </c>
    </row>
    <row r="144" spans="2:17" x14ac:dyDescent="0.3">
      <c r="B144" s="84" t="str">
        <f t="shared" si="9"/>
        <v xml:space="preserve">Ethernet </v>
      </c>
      <c r="C144" s="72" t="str">
        <f t="shared" si="9"/>
        <v>400G SR4.2, SR4</v>
      </c>
      <c r="D144" s="72" t="str">
        <f t="shared" si="9"/>
        <v>100 m</v>
      </c>
      <c r="E144" s="81" t="str">
        <f t="shared" si="9"/>
        <v>OSFP, QSFP-DD, QSFP112</v>
      </c>
      <c r="F144" s="59">
        <f t="shared" ref="F144:N144" si="28">F98*F45/10^6</f>
        <v>0</v>
      </c>
      <c r="G144" s="59">
        <f t="shared" si="28"/>
        <v>0</v>
      </c>
      <c r="H144" s="59"/>
      <c r="I144" s="59"/>
      <c r="J144" s="59"/>
      <c r="K144" s="59"/>
      <c r="L144" s="59"/>
      <c r="M144" s="59"/>
      <c r="N144" s="59"/>
      <c r="O144" s="89"/>
      <c r="P144" t="s">
        <v>88</v>
      </c>
    </row>
    <row r="145" spans="2:17" x14ac:dyDescent="0.3">
      <c r="B145" s="82" t="str">
        <f t="shared" si="9"/>
        <v xml:space="preserve">Ethernet </v>
      </c>
      <c r="C145" s="70" t="str">
        <f t="shared" si="9"/>
        <v>800G SR8</v>
      </c>
      <c r="D145" s="70" t="str">
        <f t="shared" si="9"/>
        <v>50 m</v>
      </c>
      <c r="E145" s="83" t="str">
        <f t="shared" si="9"/>
        <v>OSFP, QSFP-DD800</v>
      </c>
      <c r="F145" s="60">
        <f t="shared" ref="F145:N145" si="29">F99*F46/10^6</f>
        <v>0</v>
      </c>
      <c r="G145" s="60">
        <f t="shared" si="29"/>
        <v>0</v>
      </c>
      <c r="H145" s="60"/>
      <c r="I145" s="60"/>
      <c r="J145" s="60"/>
      <c r="K145" s="60"/>
      <c r="L145" s="60"/>
      <c r="M145" s="60"/>
      <c r="N145" s="60"/>
      <c r="O145" s="89"/>
      <c r="P145" t="s">
        <v>88</v>
      </c>
    </row>
    <row r="146" spans="2:17" x14ac:dyDescent="0.3">
      <c r="B146" s="91" t="s">
        <v>64</v>
      </c>
      <c r="C146" s="92" t="s">
        <v>51</v>
      </c>
      <c r="D146" s="93" t="s">
        <v>52</v>
      </c>
      <c r="E146" s="94" t="s">
        <v>19</v>
      </c>
      <c r="F146" s="35"/>
      <c r="G146" s="35"/>
      <c r="H146" s="35"/>
      <c r="I146" s="35"/>
      <c r="J146" s="35"/>
      <c r="K146" s="35"/>
      <c r="L146" s="35"/>
      <c r="M146" s="35"/>
      <c r="N146" s="35"/>
      <c r="O146" s="89"/>
      <c r="Q146" s="88"/>
    </row>
    <row r="147" spans="2:17" x14ac:dyDescent="0.3">
      <c r="B147" s="84" t="str">
        <f t="shared" ref="B147:E167" si="30">B101</f>
        <v>AOC</v>
      </c>
      <c r="C147" s="72" t="str">
        <f t="shared" si="30"/>
        <v>≤10G</v>
      </c>
      <c r="D147" s="72">
        <f t="shared" si="30"/>
        <v>1</v>
      </c>
      <c r="E147" s="81" t="str">
        <f t="shared" si="30"/>
        <v>SFP+</v>
      </c>
      <c r="F147" s="59">
        <f t="shared" ref="F147:N147" si="31">F101*F48/10^6</f>
        <v>24.109407128480711</v>
      </c>
      <c r="G147" s="59">
        <f t="shared" si="31"/>
        <v>24.439193834039003</v>
      </c>
      <c r="H147" s="59"/>
      <c r="I147" s="59"/>
      <c r="J147" s="59"/>
      <c r="K147" s="59"/>
      <c r="L147" s="59"/>
      <c r="M147" s="59"/>
      <c r="N147" s="59"/>
      <c r="O147" s="89"/>
      <c r="P147" t="s">
        <v>87</v>
      </c>
    </row>
    <row r="148" spans="2:17" x14ac:dyDescent="0.3">
      <c r="B148" s="84" t="str">
        <f t="shared" si="30"/>
        <v>AOC</v>
      </c>
      <c r="C148" s="72" t="str">
        <f t="shared" si="30"/>
        <v>≤10G</v>
      </c>
      <c r="D148" s="72">
        <f t="shared" si="30"/>
        <v>4</v>
      </c>
      <c r="E148" s="81" t="str">
        <f t="shared" si="30"/>
        <v>QSFP+</v>
      </c>
      <c r="F148" s="59">
        <f t="shared" ref="F148:N148" si="32">F102*F49/10^6</f>
        <v>17.318767484224125</v>
      </c>
      <c r="G148" s="59">
        <f t="shared" si="32"/>
        <v>15.332411379703581</v>
      </c>
      <c r="H148" s="59"/>
      <c r="I148" s="59"/>
      <c r="J148" s="59"/>
      <c r="K148" s="59"/>
      <c r="L148" s="59"/>
      <c r="M148" s="59"/>
      <c r="N148" s="59"/>
      <c r="O148" s="89"/>
      <c r="P148" t="s">
        <v>88</v>
      </c>
    </row>
    <row r="149" spans="2:17" x14ac:dyDescent="0.3">
      <c r="B149" s="84" t="str">
        <f t="shared" si="30"/>
        <v>AOC</v>
      </c>
      <c r="C149" s="72" t="str">
        <f t="shared" si="30"/>
        <v>≤10G</v>
      </c>
      <c r="D149" s="72" t="str">
        <f t="shared" si="30"/>
        <v>4:1</v>
      </c>
      <c r="E149" s="81" t="str">
        <f t="shared" si="30"/>
        <v>QSFP+/SFP+</v>
      </c>
      <c r="F149" s="59">
        <f t="shared" ref="F149:N149" si="33">F103*F50/10^6</f>
        <v>0.56521797150977737</v>
      </c>
      <c r="G149" s="59">
        <f t="shared" si="33"/>
        <v>0.69079635768618142</v>
      </c>
      <c r="H149" s="59"/>
      <c r="I149" s="59"/>
      <c r="J149" s="59"/>
      <c r="K149" s="59"/>
      <c r="L149" s="59"/>
      <c r="M149" s="59"/>
      <c r="N149" s="59"/>
      <c r="O149" s="89"/>
      <c r="P149" t="s">
        <v>88</v>
      </c>
    </row>
    <row r="150" spans="2:17" x14ac:dyDescent="0.3">
      <c r="B150" s="84" t="str">
        <f t="shared" si="30"/>
        <v>AOC</v>
      </c>
      <c r="C150" s="72" t="str">
        <f t="shared" si="30"/>
        <v>≤12.5G</v>
      </c>
      <c r="D150" s="72">
        <f t="shared" si="30"/>
        <v>12</v>
      </c>
      <c r="E150" s="81" t="str">
        <f t="shared" si="30"/>
        <v>CXP</v>
      </c>
      <c r="F150" s="59">
        <f t="shared" ref="F150:N150" si="34">F104*F51/10^6</f>
        <v>10.264822590544251</v>
      </c>
      <c r="G150" s="59">
        <f t="shared" si="34"/>
        <v>5.2558676598268903</v>
      </c>
      <c r="H150" s="59"/>
      <c r="I150" s="59"/>
      <c r="J150" s="59"/>
      <c r="K150" s="59"/>
      <c r="L150" s="59"/>
      <c r="M150" s="59"/>
      <c r="N150" s="59"/>
      <c r="O150" s="89"/>
      <c r="P150" t="s">
        <v>88</v>
      </c>
    </row>
    <row r="151" spans="2:17" x14ac:dyDescent="0.3">
      <c r="B151" s="84" t="str">
        <f t="shared" si="30"/>
        <v>XCVR</v>
      </c>
      <c r="C151" s="72" t="str">
        <f t="shared" si="30"/>
        <v>≤12.5G</v>
      </c>
      <c r="D151" s="72">
        <f t="shared" si="30"/>
        <v>12</v>
      </c>
      <c r="E151" s="81" t="str">
        <f t="shared" si="30"/>
        <v>CXP</v>
      </c>
      <c r="F151" s="59">
        <f t="shared" ref="F151:N151" si="35">F105*F52/10^6</f>
        <v>0.93425675508516559</v>
      </c>
      <c r="G151" s="59">
        <f t="shared" si="35"/>
        <v>0.78304542852036974</v>
      </c>
      <c r="H151" s="59"/>
      <c r="I151" s="59"/>
      <c r="J151" s="59"/>
      <c r="K151" s="59"/>
      <c r="L151" s="59"/>
      <c r="M151" s="59"/>
      <c r="N151" s="59"/>
      <c r="O151" s="89"/>
      <c r="P151" t="s">
        <v>88</v>
      </c>
    </row>
    <row r="152" spans="2:17" x14ac:dyDescent="0.3">
      <c r="B152" s="84" t="str">
        <f t="shared" si="30"/>
        <v>AOC</v>
      </c>
      <c r="C152" s="72" t="str">
        <f t="shared" si="30"/>
        <v>12-14G</v>
      </c>
      <c r="D152" s="72">
        <f t="shared" si="30"/>
        <v>4</v>
      </c>
      <c r="E152" s="81" t="str">
        <f t="shared" si="30"/>
        <v>QSFP+</v>
      </c>
      <c r="F152" s="59">
        <f t="shared" ref="F152:N152" si="36">F106*F53/10^6</f>
        <v>5.5647105629931826</v>
      </c>
      <c r="G152" s="59">
        <f t="shared" si="36"/>
        <v>3.227212282030326</v>
      </c>
      <c r="H152" s="59"/>
      <c r="I152" s="59"/>
      <c r="J152" s="59"/>
      <c r="K152" s="59"/>
      <c r="L152" s="59"/>
      <c r="M152" s="59"/>
      <c r="N152" s="59"/>
      <c r="O152" s="89"/>
      <c r="P152" t="s">
        <v>88</v>
      </c>
    </row>
    <row r="153" spans="2:17" x14ac:dyDescent="0.3">
      <c r="B153" s="84" t="str">
        <f t="shared" si="30"/>
        <v>AOC</v>
      </c>
      <c r="C153" s="72" t="str">
        <f t="shared" si="30"/>
        <v>12-14G</v>
      </c>
      <c r="D153" s="72">
        <f t="shared" si="30"/>
        <v>4</v>
      </c>
      <c r="E153" s="81" t="str">
        <f t="shared" si="30"/>
        <v>Mini-SAS HD</v>
      </c>
      <c r="F153" s="59">
        <f t="shared" ref="F153:N153" si="37">F107*F54/10^6</f>
        <v>1.8614999999999999</v>
      </c>
      <c r="G153" s="59">
        <f t="shared" si="37"/>
        <v>1.9156363636363638</v>
      </c>
      <c r="H153" s="59"/>
      <c r="I153" s="59"/>
      <c r="J153" s="59"/>
      <c r="K153" s="59"/>
      <c r="L153" s="59"/>
      <c r="M153" s="59"/>
      <c r="N153" s="59"/>
      <c r="O153" s="89"/>
      <c r="P153" t="s">
        <v>88</v>
      </c>
    </row>
    <row r="154" spans="2:17" x14ac:dyDescent="0.3">
      <c r="B154" s="84" t="str">
        <f t="shared" si="30"/>
        <v>AOC</v>
      </c>
      <c r="C154" s="72" t="str">
        <f t="shared" si="30"/>
        <v>25-28G</v>
      </c>
      <c r="D154" s="72">
        <f t="shared" si="30"/>
        <v>1</v>
      </c>
      <c r="E154" s="81" t="str">
        <f t="shared" si="30"/>
        <v>SFP28</v>
      </c>
      <c r="F154" s="59">
        <f t="shared" ref="F154:N154" si="38">F108*F55/10^6</f>
        <v>5.8625160000000003</v>
      </c>
      <c r="G154" s="59">
        <f t="shared" si="38"/>
        <v>23.819162441523094</v>
      </c>
      <c r="H154" s="59"/>
      <c r="I154" s="59"/>
      <c r="J154" s="59"/>
      <c r="K154" s="59"/>
      <c r="L154" s="59"/>
      <c r="M154" s="59"/>
      <c r="N154" s="59"/>
      <c r="O154" s="89"/>
      <c r="P154" t="s">
        <v>87</v>
      </c>
    </row>
    <row r="155" spans="2:17" x14ac:dyDescent="0.3">
      <c r="B155" s="84" t="str">
        <f t="shared" si="30"/>
        <v>AOC</v>
      </c>
      <c r="C155" s="72" t="str">
        <f t="shared" si="30"/>
        <v>25-28G, 50G, 100G</v>
      </c>
      <c r="D155" s="72" t="str">
        <f t="shared" si="30"/>
        <v>1, 2, or 4</v>
      </c>
      <c r="E155" s="81" t="str">
        <f t="shared" si="30"/>
        <v>QSFP28, SFP-DD, SFP112</v>
      </c>
      <c r="F155" s="59">
        <f t="shared" ref="F155:N155" si="39">F109*F56/10^6</f>
        <v>17.186648555588938</v>
      </c>
      <c r="G155" s="59">
        <f t="shared" si="39"/>
        <v>14.770716647879484</v>
      </c>
      <c r="H155" s="59"/>
      <c r="I155" s="59"/>
      <c r="J155" s="59"/>
      <c r="K155" s="59"/>
      <c r="L155" s="59"/>
      <c r="M155" s="59"/>
      <c r="N155" s="59"/>
      <c r="O155" s="89"/>
      <c r="P155" t="s">
        <v>88</v>
      </c>
    </row>
    <row r="156" spans="2:17" x14ac:dyDescent="0.3">
      <c r="B156" s="84" t="str">
        <f t="shared" si="30"/>
        <v>AOC</v>
      </c>
      <c r="C156" s="72" t="str">
        <f t="shared" si="30"/>
        <v>25-28G</v>
      </c>
      <c r="D156" s="72" t="str">
        <f t="shared" si="30"/>
        <v>4:1</v>
      </c>
      <c r="E156" s="81" t="str">
        <f t="shared" si="30"/>
        <v>QSFP28/SFP28</v>
      </c>
      <c r="F156" s="59">
        <f t="shared" ref="F156:N156" si="40">F110*F57/10^6</f>
        <v>0.15289913004631531</v>
      </c>
      <c r="G156" s="59">
        <f t="shared" si="40"/>
        <v>7.3605596963068676E-2</v>
      </c>
      <c r="H156" s="59"/>
      <c r="I156" s="59"/>
      <c r="J156" s="59"/>
      <c r="K156" s="59"/>
      <c r="L156" s="59"/>
      <c r="M156" s="59"/>
      <c r="N156" s="59"/>
      <c r="O156" s="89"/>
      <c r="P156" t="s">
        <v>88</v>
      </c>
    </row>
    <row r="157" spans="2:17" x14ac:dyDescent="0.3">
      <c r="B157" s="84" t="str">
        <f t="shared" si="30"/>
        <v>AOC</v>
      </c>
      <c r="C157" s="72" t="str">
        <f t="shared" si="30"/>
        <v>25-28G</v>
      </c>
      <c r="D157" s="72">
        <f t="shared" si="30"/>
        <v>4</v>
      </c>
      <c r="E157" s="81" t="str">
        <f t="shared" si="30"/>
        <v>Mini-SAS HD</v>
      </c>
      <c r="F157" s="59">
        <f t="shared" ref="F157:N157" si="41">F111*F58/10^6</f>
        <v>0</v>
      </c>
      <c r="G157" s="59">
        <f t="shared" si="41"/>
        <v>0</v>
      </c>
      <c r="H157" s="59"/>
      <c r="I157" s="59"/>
      <c r="J157" s="59"/>
      <c r="K157" s="59"/>
      <c r="L157" s="59"/>
      <c r="M157" s="59"/>
      <c r="N157" s="59"/>
      <c r="O157" s="89"/>
      <c r="P157" t="s">
        <v>88</v>
      </c>
    </row>
    <row r="158" spans="2:17" x14ac:dyDescent="0.3">
      <c r="B158" s="84" t="str">
        <f t="shared" si="30"/>
        <v>AOC</v>
      </c>
      <c r="C158" s="72" t="str">
        <f t="shared" si="30"/>
        <v>25-28G</v>
      </c>
      <c r="D158" s="72">
        <f t="shared" si="30"/>
        <v>12</v>
      </c>
      <c r="E158" s="81" t="str">
        <f t="shared" si="30"/>
        <v>CXP28</v>
      </c>
      <c r="F158" s="59">
        <f t="shared" ref="F158:N158" si="42">F112*F59/10^6</f>
        <v>0</v>
      </c>
      <c r="G158" s="59">
        <f t="shared" si="42"/>
        <v>0</v>
      </c>
      <c r="H158" s="59"/>
      <c r="I158" s="59"/>
      <c r="J158" s="59"/>
      <c r="K158" s="59"/>
      <c r="L158" s="59"/>
      <c r="M158" s="59"/>
      <c r="N158" s="59"/>
      <c r="O158" s="89"/>
      <c r="P158" t="s">
        <v>88</v>
      </c>
    </row>
    <row r="159" spans="2:17" x14ac:dyDescent="0.3">
      <c r="B159" s="84" t="str">
        <f t="shared" si="30"/>
        <v>EOM</v>
      </c>
      <c r="C159" s="72" t="str">
        <f t="shared" si="30"/>
        <v>25-28G</v>
      </c>
      <c r="D159" s="72" t="str">
        <f t="shared" si="30"/>
        <v>4,8,12,24</v>
      </c>
      <c r="E159" s="81" t="str">
        <f t="shared" si="30"/>
        <v>XCVR</v>
      </c>
      <c r="F159" s="59">
        <f t="shared" ref="F159:N159" si="43">F113*F60/10^6</f>
        <v>0</v>
      </c>
      <c r="G159" s="59">
        <f t="shared" si="43"/>
        <v>0</v>
      </c>
      <c r="H159" s="59"/>
      <c r="I159" s="59"/>
      <c r="J159" s="59"/>
      <c r="K159" s="59"/>
      <c r="L159" s="59"/>
      <c r="M159" s="59"/>
      <c r="N159" s="59"/>
      <c r="O159" s="89"/>
      <c r="P159" t="s">
        <v>88</v>
      </c>
    </row>
    <row r="160" spans="2:17" x14ac:dyDescent="0.3">
      <c r="B160" s="84" t="str">
        <f t="shared" si="30"/>
        <v>XCVR</v>
      </c>
      <c r="C160" s="72" t="str">
        <f t="shared" si="30"/>
        <v>25-28G</v>
      </c>
      <c r="D160" s="72">
        <f t="shared" si="30"/>
        <v>12</v>
      </c>
      <c r="E160" s="81" t="str">
        <f t="shared" si="30"/>
        <v>CXP28</v>
      </c>
      <c r="F160" s="59">
        <f t="shared" ref="F160:N160" si="44">F114*F61/10^6</f>
        <v>0</v>
      </c>
      <c r="G160" s="59">
        <f t="shared" si="44"/>
        <v>0</v>
      </c>
      <c r="H160" s="59"/>
      <c r="I160" s="59"/>
      <c r="J160" s="59"/>
      <c r="K160" s="59"/>
      <c r="L160" s="59"/>
      <c r="M160" s="59"/>
      <c r="N160" s="59"/>
      <c r="O160" s="89"/>
      <c r="P160" t="s">
        <v>88</v>
      </c>
    </row>
    <row r="161" spans="2:16" x14ac:dyDescent="0.3">
      <c r="B161" s="84" t="str">
        <f t="shared" si="30"/>
        <v>AOC</v>
      </c>
      <c r="C161" s="72" t="str">
        <f t="shared" si="30"/>
        <v>50-56G</v>
      </c>
      <c r="D161" s="72">
        <f t="shared" si="30"/>
        <v>1</v>
      </c>
      <c r="E161" s="81" t="str">
        <f t="shared" si="30"/>
        <v>SFP56</v>
      </c>
      <c r="F161" s="59">
        <f t="shared" ref="F161:N161" si="45">F115*F62/10^6</f>
        <v>0</v>
      </c>
      <c r="G161" s="59">
        <f t="shared" si="45"/>
        <v>0</v>
      </c>
      <c r="H161" s="59"/>
      <c r="I161" s="59"/>
      <c r="J161" s="59"/>
      <c r="K161" s="59"/>
      <c r="L161" s="59"/>
      <c r="M161" s="59"/>
      <c r="N161" s="59"/>
      <c r="O161" s="89"/>
      <c r="P161" t="s">
        <v>87</v>
      </c>
    </row>
    <row r="162" spans="2:16" x14ac:dyDescent="0.3">
      <c r="B162" s="84" t="str">
        <f t="shared" si="30"/>
        <v>AOC</v>
      </c>
      <c r="C162" s="72" t="str">
        <f t="shared" si="30"/>
        <v>50-56G</v>
      </c>
      <c r="D162" s="72">
        <f t="shared" si="30"/>
        <v>4</v>
      </c>
      <c r="E162" s="81" t="str">
        <f t="shared" si="30"/>
        <v>QSFP56</v>
      </c>
      <c r="F162" s="59">
        <f t="shared" ref="F162:N162" si="46">F116*F63/10^6</f>
        <v>0</v>
      </c>
      <c r="G162" s="59">
        <f t="shared" si="46"/>
        <v>0</v>
      </c>
      <c r="H162" s="59"/>
      <c r="I162" s="59"/>
      <c r="J162" s="59"/>
      <c r="K162" s="59"/>
      <c r="L162" s="59"/>
      <c r="M162" s="59"/>
      <c r="N162" s="59"/>
      <c r="O162" s="89"/>
      <c r="P162" t="s">
        <v>88</v>
      </c>
    </row>
    <row r="163" spans="2:16" x14ac:dyDescent="0.3">
      <c r="B163" s="84" t="str">
        <f t="shared" si="30"/>
        <v>EOM</v>
      </c>
      <c r="C163" s="72" t="str">
        <f t="shared" si="30"/>
        <v>50-56G</v>
      </c>
      <c r="D163" s="72" t="str">
        <f t="shared" si="30"/>
        <v>8,12,16,24</v>
      </c>
      <c r="E163" s="81" t="str">
        <f t="shared" si="30"/>
        <v>TBD</v>
      </c>
      <c r="F163" s="59">
        <f t="shared" ref="F163:N163" si="47">F117*F64/10^6</f>
        <v>0</v>
      </c>
      <c r="G163" s="59">
        <f t="shared" si="47"/>
        <v>0</v>
      </c>
      <c r="H163" s="59"/>
      <c r="I163" s="59"/>
      <c r="J163" s="59"/>
      <c r="K163" s="59"/>
      <c r="L163" s="59"/>
      <c r="M163" s="59"/>
      <c r="N163" s="59"/>
      <c r="O163" s="89"/>
      <c r="P163" t="s">
        <v>88</v>
      </c>
    </row>
    <row r="164" spans="2:16" x14ac:dyDescent="0.3">
      <c r="B164" s="84" t="str">
        <f t="shared" si="30"/>
        <v>AOC</v>
      </c>
      <c r="C164" s="72" t="str">
        <f t="shared" si="30"/>
        <v>50-56G, 100G</v>
      </c>
      <c r="D164" s="72" t="str">
        <f t="shared" si="30"/>
        <v>4 or 8</v>
      </c>
      <c r="E164" s="81" t="str">
        <f t="shared" si="30"/>
        <v>QSFP-DD, OSFP, QSFP112</v>
      </c>
      <c r="F164" s="59">
        <f t="shared" ref="F164:N164" si="48">F118*F65/10^6</f>
        <v>0</v>
      </c>
      <c r="G164" s="59">
        <f t="shared" si="48"/>
        <v>0</v>
      </c>
      <c r="H164" s="59"/>
      <c r="I164" s="59"/>
      <c r="J164" s="59"/>
      <c r="K164" s="59"/>
      <c r="L164" s="59"/>
      <c r="M164" s="59"/>
      <c r="N164" s="59"/>
      <c r="O164" s="89"/>
      <c r="P164" t="s">
        <v>88</v>
      </c>
    </row>
    <row r="165" spans="2:16" x14ac:dyDescent="0.3">
      <c r="B165" s="84" t="str">
        <f t="shared" si="30"/>
        <v>AOC</v>
      </c>
      <c r="C165" s="72" t="str">
        <f t="shared" si="30"/>
        <v>50-56G, 100G</v>
      </c>
      <c r="D165" s="72" t="str">
        <f t="shared" si="30"/>
        <v>4:1 or 8:1</v>
      </c>
      <c r="E165" s="81" t="str">
        <f t="shared" si="30"/>
        <v>QSFP-DD, OSFP, QSFP112</v>
      </c>
      <c r="F165" s="59">
        <f t="shared" ref="F165:N165" si="49">F119*F66/10^6</f>
        <v>0</v>
      </c>
      <c r="G165" s="59">
        <f t="shared" si="49"/>
        <v>0</v>
      </c>
      <c r="H165" s="59"/>
      <c r="I165" s="59"/>
      <c r="J165" s="59"/>
      <c r="K165" s="59"/>
      <c r="L165" s="59"/>
      <c r="M165" s="59"/>
      <c r="N165" s="59"/>
      <c r="O165" s="89"/>
      <c r="P165" t="s">
        <v>88</v>
      </c>
    </row>
    <row r="166" spans="2:16" x14ac:dyDescent="0.3">
      <c r="B166" s="84" t="str">
        <f t="shared" si="30"/>
        <v>AOC</v>
      </c>
      <c r="C166" s="72" t="str">
        <f t="shared" si="30"/>
        <v>100G</v>
      </c>
      <c r="D166" s="72">
        <f t="shared" si="30"/>
        <v>8</v>
      </c>
      <c r="E166" s="81" t="str">
        <f t="shared" si="30"/>
        <v xml:space="preserve">QSFP-DD800, OSFP </v>
      </c>
      <c r="F166" s="59">
        <f t="shared" ref="F166:N166" si="50">F120*F67/10^6</f>
        <v>0</v>
      </c>
      <c r="G166" s="59">
        <f t="shared" si="50"/>
        <v>0</v>
      </c>
      <c r="H166" s="59"/>
      <c r="I166" s="59"/>
      <c r="J166" s="59"/>
      <c r="K166" s="59"/>
      <c r="L166" s="59"/>
      <c r="M166" s="59"/>
      <c r="N166" s="59"/>
      <c r="O166" s="89"/>
      <c r="P166" t="s">
        <v>88</v>
      </c>
    </row>
    <row r="167" spans="2:16" x14ac:dyDescent="0.3">
      <c r="B167" s="82">
        <f t="shared" si="30"/>
        <v>0</v>
      </c>
      <c r="C167" s="70">
        <f t="shared" si="30"/>
        <v>0</v>
      </c>
      <c r="D167" s="70">
        <f t="shared" si="30"/>
        <v>0</v>
      </c>
      <c r="E167" s="83">
        <f t="shared" si="30"/>
        <v>0</v>
      </c>
      <c r="F167" s="60">
        <f t="shared" ref="F167:N167" si="51">F121*F68/10^6</f>
        <v>0</v>
      </c>
      <c r="G167" s="60">
        <f t="shared" si="51"/>
        <v>0</v>
      </c>
      <c r="H167" s="60"/>
      <c r="I167" s="60"/>
      <c r="J167" s="60"/>
      <c r="K167" s="60"/>
      <c r="L167" s="60"/>
      <c r="M167" s="60"/>
      <c r="N167" s="60"/>
      <c r="O167" s="89"/>
    </row>
    <row r="168" spans="2:16" x14ac:dyDescent="0.3">
      <c r="B168" s="22" t="s">
        <v>2</v>
      </c>
      <c r="C168" s="26"/>
      <c r="D168" s="26"/>
      <c r="E168" s="23"/>
      <c r="F168" s="65">
        <f t="shared" ref="F168:N168" si="52">SUM(F126:F167)</f>
        <v>321.57664515262326</v>
      </c>
      <c r="G168" s="65">
        <f t="shared" si="52"/>
        <v>358.5671386680005</v>
      </c>
      <c r="H168" s="65"/>
      <c r="I168" s="65"/>
      <c r="J168" s="65"/>
      <c r="K168" s="65"/>
      <c r="L168" s="65"/>
      <c r="M168" s="65"/>
      <c r="N168" s="65"/>
    </row>
    <row r="169" spans="2:16" x14ac:dyDescent="0.3">
      <c r="B169" s="4"/>
    </row>
    <row r="170" spans="2:16" x14ac:dyDescent="0.3">
      <c r="E170" s="143" t="s">
        <v>85</v>
      </c>
      <c r="F170" s="97">
        <f>SUM(F147)+F154+F161+SUM(F126:F132)</f>
        <v>151.37163557628722</v>
      </c>
      <c r="G170" s="97">
        <f t="shared" ref="G170:N170" si="53">SUM(G147)+G154+G161+SUM(G126:G132)</f>
        <v>167.18524983269239</v>
      </c>
      <c r="H170" s="97"/>
      <c r="I170" s="97"/>
      <c r="J170" s="97"/>
      <c r="K170" s="97"/>
      <c r="L170" s="97"/>
      <c r="M170" s="97"/>
      <c r="N170" s="97"/>
    </row>
    <row r="171" spans="2:16" x14ac:dyDescent="0.3">
      <c r="E171" s="143" t="s">
        <v>86</v>
      </c>
      <c r="F171" s="97">
        <f t="shared" ref="F171:L171" si="54">F168-F170</f>
        <v>170.20500957633604</v>
      </c>
      <c r="G171" s="97">
        <f t="shared" si="54"/>
        <v>191.3818888353081</v>
      </c>
      <c r="H171" s="97"/>
      <c r="I171" s="97"/>
      <c r="J171" s="97"/>
      <c r="K171" s="97"/>
      <c r="L171" s="97"/>
      <c r="M171" s="97"/>
      <c r="N171" s="97"/>
    </row>
    <row r="172" spans="2:16" x14ac:dyDescent="0.3">
      <c r="B172" s="4"/>
    </row>
    <row r="173" spans="2:16" x14ac:dyDescent="0.3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</row>
    <row r="174" spans="2:16" x14ac:dyDescent="0.3">
      <c r="B174" s="113" t="s">
        <v>96</v>
      </c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N174" s="177" t="str">
        <f>B174</f>
        <v>Emitters per VCSEL array</v>
      </c>
      <c r="O174" s="114"/>
    </row>
    <row r="175" spans="2:16" x14ac:dyDescent="0.3">
      <c r="B175" s="115" t="s">
        <v>14</v>
      </c>
      <c r="C175" s="115" t="s">
        <v>17</v>
      </c>
      <c r="D175" s="115" t="s">
        <v>18</v>
      </c>
      <c r="E175" s="115" t="s">
        <v>19</v>
      </c>
      <c r="F175" s="116">
        <v>2017</v>
      </c>
      <c r="G175" s="116">
        <v>2018</v>
      </c>
      <c r="H175" s="116">
        <v>2019</v>
      </c>
      <c r="I175" s="116">
        <v>2020</v>
      </c>
      <c r="J175" s="116">
        <v>2021</v>
      </c>
      <c r="K175" s="116">
        <v>2022</v>
      </c>
      <c r="L175" s="116">
        <v>2023</v>
      </c>
      <c r="M175" s="116">
        <v>2024</v>
      </c>
      <c r="N175" s="116">
        <v>2025</v>
      </c>
      <c r="O175" s="114"/>
    </row>
    <row r="176" spans="2:16" x14ac:dyDescent="0.3">
      <c r="B176" s="117" t="str">
        <f t="shared" ref="B176:E183" si="55">B27</f>
        <v>Fibre Channel</v>
      </c>
      <c r="C176" s="98" t="str">
        <f t="shared" si="55"/>
        <v>8 Gbps</v>
      </c>
      <c r="D176" s="98" t="str">
        <f t="shared" si="55"/>
        <v>100 m</v>
      </c>
      <c r="E176" s="118" t="str">
        <f t="shared" si="55"/>
        <v>SFP+</v>
      </c>
      <c r="F176" s="114">
        <v>1</v>
      </c>
      <c r="G176" s="114">
        <v>1</v>
      </c>
      <c r="H176" s="114"/>
      <c r="I176" s="114"/>
      <c r="J176" s="114"/>
      <c r="K176" s="114"/>
      <c r="L176" s="114"/>
      <c r="M176" s="114"/>
      <c r="N176" s="114"/>
      <c r="O176" s="114"/>
    </row>
    <row r="177" spans="2:15" x14ac:dyDescent="0.3">
      <c r="B177" s="119" t="str">
        <f t="shared" si="55"/>
        <v>Fibre Channel</v>
      </c>
      <c r="C177" s="102" t="str">
        <f t="shared" si="55"/>
        <v>16 Gbps</v>
      </c>
      <c r="D177" s="102" t="str">
        <f t="shared" si="55"/>
        <v>100 m</v>
      </c>
      <c r="E177" s="120" t="str">
        <f t="shared" si="55"/>
        <v>SFP+</v>
      </c>
      <c r="F177" s="114">
        <v>1</v>
      </c>
      <c r="G177" s="114">
        <v>1</v>
      </c>
      <c r="H177" s="114"/>
      <c r="I177" s="114"/>
      <c r="J177" s="114"/>
      <c r="K177" s="114"/>
      <c r="L177" s="114"/>
      <c r="M177" s="114"/>
      <c r="N177" s="114"/>
      <c r="O177" s="114"/>
    </row>
    <row r="178" spans="2:15" x14ac:dyDescent="0.3">
      <c r="B178" s="119" t="str">
        <f t="shared" si="55"/>
        <v>Fibre Channel</v>
      </c>
      <c r="C178" s="102" t="str">
        <f t="shared" si="55"/>
        <v>32 Gbps</v>
      </c>
      <c r="D178" s="102" t="str">
        <f t="shared" si="55"/>
        <v>100 m</v>
      </c>
      <c r="E178" s="120" t="str">
        <f t="shared" si="55"/>
        <v>SFP+</v>
      </c>
      <c r="F178" s="114">
        <v>1</v>
      </c>
      <c r="G178" s="114">
        <v>1</v>
      </c>
      <c r="H178" s="114"/>
      <c r="I178" s="114"/>
      <c r="J178" s="114"/>
      <c r="K178" s="114"/>
      <c r="L178" s="114"/>
      <c r="M178" s="114"/>
      <c r="N178" s="114"/>
      <c r="O178" s="114"/>
    </row>
    <row r="179" spans="2:15" x14ac:dyDescent="0.3">
      <c r="B179" s="121" t="str">
        <f t="shared" si="55"/>
        <v>Fibre Channel</v>
      </c>
      <c r="C179" s="122" t="str">
        <f t="shared" si="55"/>
        <v>64 Gbps</v>
      </c>
      <c r="D179" s="122" t="str">
        <f t="shared" si="55"/>
        <v>100 m</v>
      </c>
      <c r="E179" s="123" t="str">
        <f t="shared" si="55"/>
        <v>SFP+</v>
      </c>
      <c r="F179" s="122">
        <v>1</v>
      </c>
      <c r="G179" s="122">
        <v>1</v>
      </c>
      <c r="H179" s="122"/>
      <c r="I179" s="122"/>
      <c r="J179" s="122"/>
      <c r="K179" s="122"/>
      <c r="L179" s="122"/>
      <c r="M179" s="122"/>
      <c r="N179" s="122"/>
      <c r="O179" s="114"/>
    </row>
    <row r="180" spans="2:15" x14ac:dyDescent="0.3">
      <c r="B180" s="124" t="str">
        <f t="shared" si="55"/>
        <v xml:space="preserve">Ethernet </v>
      </c>
      <c r="C180" s="20" t="str">
        <f t="shared" si="55"/>
        <v>10G</v>
      </c>
      <c r="D180" s="20" t="str">
        <f t="shared" si="55"/>
        <v>300 m</v>
      </c>
      <c r="E180" s="120" t="str">
        <f t="shared" si="55"/>
        <v>XFP</v>
      </c>
      <c r="F180" s="114">
        <v>1</v>
      </c>
      <c r="G180" s="114">
        <f t="shared" ref="G180:K180" si="56">F180</f>
        <v>1</v>
      </c>
      <c r="H180" s="114"/>
      <c r="I180" s="114"/>
      <c r="J180" s="114"/>
      <c r="K180" s="114"/>
      <c r="L180" s="114"/>
      <c r="M180" s="114"/>
      <c r="N180" s="114"/>
      <c r="O180" s="114"/>
    </row>
    <row r="181" spans="2:15" x14ac:dyDescent="0.3">
      <c r="B181" s="124" t="str">
        <f t="shared" si="55"/>
        <v xml:space="preserve">Ethernet </v>
      </c>
      <c r="C181" s="20" t="str">
        <f t="shared" si="55"/>
        <v>10G</v>
      </c>
      <c r="D181" s="20" t="str">
        <f t="shared" si="55"/>
        <v>300 m</v>
      </c>
      <c r="E181" s="120" t="str">
        <f t="shared" si="55"/>
        <v>SFP+</v>
      </c>
      <c r="F181" s="114">
        <v>1</v>
      </c>
      <c r="G181" s="114">
        <f>F181</f>
        <v>1</v>
      </c>
      <c r="H181" s="114"/>
      <c r="I181" s="114"/>
      <c r="J181" s="114"/>
      <c r="K181" s="114"/>
      <c r="L181" s="114"/>
      <c r="M181" s="114"/>
      <c r="N181" s="114"/>
      <c r="O181" s="114"/>
    </row>
    <row r="182" spans="2:15" x14ac:dyDescent="0.3">
      <c r="B182" s="124" t="str">
        <f t="shared" si="55"/>
        <v xml:space="preserve">Ethernet </v>
      </c>
      <c r="C182" s="20" t="str">
        <f t="shared" si="55"/>
        <v>25G SR, eSR</v>
      </c>
      <c r="D182" s="20" t="str">
        <f t="shared" si="55"/>
        <v>100 - 300 m</v>
      </c>
      <c r="E182" s="120" t="str">
        <f t="shared" si="55"/>
        <v>SFP28</v>
      </c>
      <c r="F182" s="114">
        <v>1</v>
      </c>
      <c r="G182" s="114">
        <f t="shared" ref="G182:K182" si="57">F182</f>
        <v>1</v>
      </c>
      <c r="H182" s="114"/>
      <c r="I182" s="114"/>
      <c r="J182" s="114"/>
      <c r="K182" s="114"/>
      <c r="L182" s="114"/>
      <c r="M182" s="114"/>
      <c r="N182" s="114"/>
      <c r="O182" s="114"/>
    </row>
    <row r="183" spans="2:15" x14ac:dyDescent="0.3">
      <c r="B183" s="124" t="str">
        <f t="shared" si="55"/>
        <v xml:space="preserve">Ethernet </v>
      </c>
      <c r="C183" s="20" t="str">
        <f t="shared" si="55"/>
        <v>40G</v>
      </c>
      <c r="D183" s="20" t="str">
        <f t="shared" si="55"/>
        <v>100 m</v>
      </c>
      <c r="E183" s="120" t="str">
        <f t="shared" si="55"/>
        <v>QSFP+</v>
      </c>
      <c r="F183" s="114">
        <v>1</v>
      </c>
      <c r="G183" s="114">
        <f t="shared" ref="G183:K183" si="58">F183</f>
        <v>1</v>
      </c>
      <c r="H183" s="114"/>
      <c r="I183" s="114"/>
      <c r="J183" s="114"/>
      <c r="K183" s="114"/>
      <c r="L183" s="114"/>
      <c r="M183" s="114"/>
      <c r="N183" s="114"/>
      <c r="O183" s="114"/>
    </row>
    <row r="184" spans="2:15" x14ac:dyDescent="0.3">
      <c r="B184" s="124" t="str">
        <f>B36</f>
        <v xml:space="preserve">Ethernet </v>
      </c>
      <c r="C184" s="20" t="str">
        <f>C36</f>
        <v>40G eSR</v>
      </c>
      <c r="D184" s="20" t="str">
        <f>D36</f>
        <v>300 m</v>
      </c>
      <c r="E184" s="120" t="str">
        <f>E36</f>
        <v>QSFP+</v>
      </c>
      <c r="F184" s="114">
        <v>1</v>
      </c>
      <c r="G184" s="114">
        <f t="shared" ref="G184:K184" si="59">F184</f>
        <v>1</v>
      </c>
      <c r="H184" s="114"/>
      <c r="I184" s="114"/>
      <c r="J184" s="114"/>
      <c r="K184" s="114"/>
      <c r="L184" s="114"/>
      <c r="M184" s="114"/>
      <c r="N184" s="114"/>
      <c r="O184" s="114"/>
    </row>
    <row r="185" spans="2:15" x14ac:dyDescent="0.3">
      <c r="B185" s="124" t="str">
        <f>B35</f>
        <v xml:space="preserve">Ethernet </v>
      </c>
      <c r="C185" s="20" t="str">
        <f>C35</f>
        <v>40G MM duplex</v>
      </c>
      <c r="D185" s="20" t="str">
        <f>D35</f>
        <v>100 m</v>
      </c>
      <c r="E185" s="120" t="str">
        <f>E35</f>
        <v>QSFP+</v>
      </c>
      <c r="F185" s="114">
        <v>1</v>
      </c>
      <c r="G185" s="114">
        <f t="shared" ref="G185:K185" si="60">F185</f>
        <v>1</v>
      </c>
      <c r="H185" s="114"/>
      <c r="I185" s="114"/>
      <c r="J185" s="114"/>
      <c r="K185" s="114"/>
      <c r="L185" s="114"/>
      <c r="M185" s="114"/>
      <c r="N185" s="114"/>
      <c r="O185" s="114"/>
    </row>
    <row r="186" spans="2:15" x14ac:dyDescent="0.3">
      <c r="B186" s="124" t="str">
        <f t="shared" ref="B186:E188" si="61">B37</f>
        <v xml:space="preserve">Ethernet </v>
      </c>
      <c r="C186" s="20" t="str">
        <f t="shared" si="61"/>
        <v xml:space="preserve">50G </v>
      </c>
      <c r="D186" s="20" t="str">
        <f t="shared" si="61"/>
        <v>100 m</v>
      </c>
      <c r="E186" s="120" t="str">
        <f t="shared" si="61"/>
        <v>all</v>
      </c>
      <c r="F186" s="114">
        <v>1</v>
      </c>
      <c r="G186" s="114">
        <f t="shared" ref="G186:K186" si="62">F186</f>
        <v>1</v>
      </c>
      <c r="H186" s="114"/>
      <c r="I186" s="114"/>
      <c r="J186" s="114"/>
      <c r="K186" s="114"/>
      <c r="L186" s="114"/>
      <c r="M186" s="114"/>
      <c r="N186" s="114"/>
      <c r="O186" s="114"/>
    </row>
    <row r="187" spans="2:15" x14ac:dyDescent="0.3">
      <c r="B187" s="124" t="str">
        <f t="shared" si="61"/>
        <v xml:space="preserve">Ethernet </v>
      </c>
      <c r="C187" s="20" t="str">
        <f t="shared" si="61"/>
        <v>100G</v>
      </c>
      <c r="D187" s="20" t="str">
        <f t="shared" si="61"/>
        <v>100 m</v>
      </c>
      <c r="E187" s="120" t="str">
        <f t="shared" si="61"/>
        <v>CFP</v>
      </c>
      <c r="F187" s="114">
        <v>1</v>
      </c>
      <c r="G187" s="114">
        <f t="shared" ref="G187:K187" si="63">F187</f>
        <v>1</v>
      </c>
      <c r="H187" s="114"/>
      <c r="I187" s="114"/>
      <c r="J187" s="114"/>
      <c r="K187" s="114"/>
      <c r="L187" s="114"/>
      <c r="M187" s="114"/>
      <c r="N187" s="114"/>
      <c r="O187" s="114"/>
    </row>
    <row r="188" spans="2:15" x14ac:dyDescent="0.3">
      <c r="B188" s="124" t="str">
        <f t="shared" si="61"/>
        <v xml:space="preserve">Ethernet </v>
      </c>
      <c r="C188" s="20" t="str">
        <f t="shared" si="61"/>
        <v>100G</v>
      </c>
      <c r="D188" s="20" t="str">
        <f t="shared" si="61"/>
        <v>100 m</v>
      </c>
      <c r="E188" s="120" t="str">
        <f t="shared" si="61"/>
        <v>CFP2/4</v>
      </c>
      <c r="F188" s="114">
        <v>1</v>
      </c>
      <c r="G188" s="114">
        <f t="shared" ref="G188:K188" si="64">F188</f>
        <v>1</v>
      </c>
      <c r="H188" s="114"/>
      <c r="I188" s="114"/>
      <c r="J188" s="114"/>
      <c r="K188" s="114"/>
      <c r="L188" s="114"/>
      <c r="M188" s="114"/>
      <c r="N188" s="114"/>
      <c r="O188" s="114"/>
    </row>
    <row r="189" spans="2:15" x14ac:dyDescent="0.3">
      <c r="B189" s="124" t="str">
        <f>B42</f>
        <v xml:space="preserve">Ethernet </v>
      </c>
      <c r="C189" s="20" t="str">
        <f>C42</f>
        <v>100G eSR4</v>
      </c>
      <c r="D189" s="20" t="str">
        <f>D42</f>
        <v>300 m</v>
      </c>
      <c r="E189" s="120" t="str">
        <f>E42</f>
        <v>QSFP28</v>
      </c>
      <c r="F189" s="114">
        <v>4</v>
      </c>
      <c r="G189" s="114">
        <f t="shared" ref="G189:K189" si="65">F189</f>
        <v>4</v>
      </c>
      <c r="H189" s="114"/>
      <c r="I189" s="114"/>
      <c r="J189" s="114"/>
      <c r="K189" s="114"/>
      <c r="L189" s="114"/>
      <c r="M189" s="114"/>
      <c r="N189" s="114"/>
      <c r="O189" s="114"/>
    </row>
    <row r="190" spans="2:15" x14ac:dyDescent="0.3">
      <c r="B190" s="124" t="str">
        <f>B41</f>
        <v xml:space="preserve">Ethernet </v>
      </c>
      <c r="C190" s="20" t="str">
        <f>C41</f>
        <v>100G MM Duplex</v>
      </c>
      <c r="D190" s="20" t="str">
        <f>D41</f>
        <v>100 - 300 m</v>
      </c>
      <c r="E190" s="120" t="str">
        <f>E41</f>
        <v>QSFP28</v>
      </c>
      <c r="F190" s="114">
        <v>1</v>
      </c>
      <c r="G190" s="114">
        <f t="shared" ref="G190:K190" si="66">F190</f>
        <v>1</v>
      </c>
      <c r="H190" s="114"/>
      <c r="I190" s="114"/>
      <c r="J190" s="114"/>
      <c r="K190" s="114"/>
      <c r="L190" s="114"/>
      <c r="M190" s="114"/>
      <c r="N190" s="114"/>
      <c r="O190" s="114"/>
    </row>
    <row r="191" spans="2:15" x14ac:dyDescent="0.3">
      <c r="B191" s="124" t="str">
        <f>B40</f>
        <v xml:space="preserve">Ethernet </v>
      </c>
      <c r="C191" s="20" t="str">
        <f>C40</f>
        <v>100G SR2, SR4</v>
      </c>
      <c r="D191" s="20" t="str">
        <f>D40</f>
        <v>100 m</v>
      </c>
      <c r="E191" s="120" t="str">
        <f>E40</f>
        <v>QSFP28</v>
      </c>
      <c r="F191" s="114">
        <v>4</v>
      </c>
      <c r="G191" s="114">
        <f t="shared" ref="G191:K191" si="67">F191</f>
        <v>4</v>
      </c>
      <c r="H191" s="114"/>
      <c r="I191" s="114"/>
      <c r="J191" s="114"/>
      <c r="K191" s="114"/>
      <c r="L191" s="114"/>
      <c r="M191" s="114"/>
      <c r="N191" s="114"/>
      <c r="O191" s="114"/>
    </row>
    <row r="192" spans="2:15" x14ac:dyDescent="0.3">
      <c r="B192" s="124" t="str">
        <f t="shared" ref="B192:E195" si="68">B43</f>
        <v xml:space="preserve">Ethernet </v>
      </c>
      <c r="C192" s="20" t="str">
        <f t="shared" si="68"/>
        <v>200G SR4</v>
      </c>
      <c r="D192" s="20" t="str">
        <f t="shared" si="68"/>
        <v>100 m</v>
      </c>
      <c r="E192" s="120" t="str">
        <f t="shared" si="68"/>
        <v>QSFP56</v>
      </c>
      <c r="F192" s="114">
        <v>1</v>
      </c>
      <c r="G192" s="114">
        <f t="shared" ref="G192:K192" si="69">F192</f>
        <v>1</v>
      </c>
      <c r="H192" s="114"/>
      <c r="I192" s="114"/>
      <c r="J192" s="114"/>
      <c r="K192" s="114"/>
      <c r="L192" s="114"/>
      <c r="M192" s="114"/>
      <c r="N192" s="114"/>
      <c r="O192" s="114"/>
    </row>
    <row r="193" spans="2:15" x14ac:dyDescent="0.3">
      <c r="B193" s="124" t="str">
        <f t="shared" si="68"/>
        <v xml:space="preserve">Ethernet </v>
      </c>
      <c r="C193" s="20" t="str">
        <f t="shared" si="68"/>
        <v>2x200G (400G SR8)</v>
      </c>
      <c r="D193" s="20" t="str">
        <f t="shared" si="68"/>
        <v>100 m</v>
      </c>
      <c r="E193" s="120" t="str">
        <f t="shared" si="68"/>
        <v>OSFP, QSFP-DD</v>
      </c>
      <c r="F193" s="114">
        <v>1</v>
      </c>
      <c r="G193" s="114">
        <f t="shared" ref="G193:G194" si="70">F193</f>
        <v>1</v>
      </c>
      <c r="H193" s="114"/>
      <c r="I193" s="114"/>
      <c r="J193" s="114"/>
      <c r="K193" s="114"/>
      <c r="L193" s="114"/>
      <c r="M193" s="114"/>
      <c r="N193" s="114"/>
      <c r="O193" s="114"/>
    </row>
    <row r="194" spans="2:15" x14ac:dyDescent="0.3">
      <c r="B194" s="124" t="str">
        <f t="shared" si="68"/>
        <v xml:space="preserve">Ethernet </v>
      </c>
      <c r="C194" s="20" t="str">
        <f t="shared" si="68"/>
        <v>400G SR4.2, SR4</v>
      </c>
      <c r="D194" s="20" t="str">
        <f t="shared" si="68"/>
        <v>100 m</v>
      </c>
      <c r="E194" s="120" t="str">
        <f t="shared" si="68"/>
        <v>OSFP, QSFP-DD, QSFP112</v>
      </c>
      <c r="F194" s="114">
        <v>1</v>
      </c>
      <c r="G194" s="114">
        <f t="shared" si="70"/>
        <v>1</v>
      </c>
      <c r="H194" s="114"/>
      <c r="I194" s="114"/>
      <c r="J194" s="114"/>
      <c r="K194" s="114"/>
      <c r="L194" s="114"/>
      <c r="M194" s="114"/>
      <c r="N194" s="114"/>
      <c r="O194" s="114"/>
    </row>
    <row r="195" spans="2:15" x14ac:dyDescent="0.3">
      <c r="B195" s="125" t="str">
        <f t="shared" si="68"/>
        <v xml:space="preserve">Ethernet </v>
      </c>
      <c r="C195" s="126" t="str">
        <f t="shared" si="68"/>
        <v>800G SR8</v>
      </c>
      <c r="D195" s="126" t="str">
        <f t="shared" si="68"/>
        <v>50 m</v>
      </c>
      <c r="E195" s="123" t="str">
        <f t="shared" si="68"/>
        <v>OSFP, QSFP-DD800</v>
      </c>
      <c r="F195" s="122">
        <v>1</v>
      </c>
      <c r="G195" s="122">
        <f t="shared" ref="G195:K195" si="71">F195</f>
        <v>1</v>
      </c>
      <c r="H195" s="122"/>
      <c r="I195" s="122"/>
      <c r="J195" s="122"/>
      <c r="K195" s="122"/>
      <c r="L195" s="122"/>
      <c r="M195" s="122"/>
      <c r="N195" s="122"/>
      <c r="O195" s="114"/>
    </row>
    <row r="196" spans="2:15" x14ac:dyDescent="0.3">
      <c r="B196" s="91" t="s">
        <v>64</v>
      </c>
      <c r="C196" s="92" t="s">
        <v>51</v>
      </c>
      <c r="D196" s="93" t="s">
        <v>52</v>
      </c>
      <c r="E196" s="94" t="s">
        <v>19</v>
      </c>
      <c r="F196" s="35"/>
      <c r="G196" s="35"/>
      <c r="H196" s="35"/>
      <c r="I196" s="35"/>
      <c r="J196" s="35"/>
      <c r="K196" s="35"/>
      <c r="L196" s="35"/>
      <c r="M196" s="35"/>
      <c r="N196" s="35"/>
    </row>
    <row r="197" spans="2:15" x14ac:dyDescent="0.3">
      <c r="B197" s="124" t="str">
        <f t="shared" ref="B197:C212" si="72">B48</f>
        <v>AOC</v>
      </c>
      <c r="C197" s="20" t="str">
        <f t="shared" si="72"/>
        <v>≤10G</v>
      </c>
      <c r="D197" s="20">
        <v>1</v>
      </c>
      <c r="E197" s="120" t="str">
        <f t="shared" ref="E197:E212" si="73">E48</f>
        <v>SFP+</v>
      </c>
      <c r="F197" s="114">
        <f>D197</f>
        <v>1</v>
      </c>
      <c r="G197" s="114">
        <f t="shared" ref="G197:G213" si="74">F197</f>
        <v>1</v>
      </c>
      <c r="H197" s="114"/>
      <c r="I197" s="114"/>
      <c r="J197" s="114"/>
      <c r="K197" s="114"/>
      <c r="L197" s="114"/>
      <c r="M197" s="114"/>
      <c r="N197" s="114"/>
      <c r="O197" s="99"/>
    </row>
    <row r="198" spans="2:15" x14ac:dyDescent="0.3">
      <c r="B198" s="124" t="str">
        <f t="shared" si="72"/>
        <v>AOC</v>
      </c>
      <c r="C198" s="20" t="str">
        <f t="shared" si="72"/>
        <v>≤10G</v>
      </c>
      <c r="D198" s="20">
        <v>4</v>
      </c>
      <c r="E198" s="120" t="str">
        <f t="shared" si="73"/>
        <v>QSFP+</v>
      </c>
      <c r="F198" s="114">
        <f>D198</f>
        <v>4</v>
      </c>
      <c r="G198" s="114">
        <f t="shared" si="74"/>
        <v>4</v>
      </c>
      <c r="H198" s="114"/>
      <c r="I198" s="114"/>
      <c r="J198" s="114"/>
      <c r="K198" s="114"/>
      <c r="L198" s="114"/>
      <c r="M198" s="114"/>
      <c r="N198" s="114"/>
      <c r="O198" s="99"/>
    </row>
    <row r="199" spans="2:15" x14ac:dyDescent="0.3">
      <c r="B199" s="124" t="str">
        <f t="shared" si="72"/>
        <v>AOC</v>
      </c>
      <c r="C199" s="20" t="str">
        <f t="shared" si="72"/>
        <v>≤10G</v>
      </c>
      <c r="D199" s="20" t="s">
        <v>48</v>
      </c>
      <c r="E199" s="120" t="str">
        <f t="shared" si="73"/>
        <v>QSFP+/SFP+</v>
      </c>
      <c r="F199" s="114">
        <v>4</v>
      </c>
      <c r="G199" s="114">
        <f t="shared" si="74"/>
        <v>4</v>
      </c>
      <c r="H199" s="114"/>
      <c r="I199" s="114"/>
      <c r="J199" s="114"/>
      <c r="K199" s="114"/>
      <c r="L199" s="114"/>
      <c r="M199" s="114"/>
      <c r="N199" s="114"/>
      <c r="O199" s="99"/>
    </row>
    <row r="200" spans="2:15" x14ac:dyDescent="0.3">
      <c r="B200" s="124" t="str">
        <f t="shared" si="72"/>
        <v>AOC</v>
      </c>
      <c r="C200" s="20" t="str">
        <f t="shared" si="72"/>
        <v>≤12.5G</v>
      </c>
      <c r="D200" s="20">
        <v>12</v>
      </c>
      <c r="E200" s="120" t="str">
        <f t="shared" si="73"/>
        <v>CXP</v>
      </c>
      <c r="F200" s="114">
        <f t="shared" ref="F200:F205" si="75">D200</f>
        <v>12</v>
      </c>
      <c r="G200" s="114">
        <f t="shared" si="74"/>
        <v>12</v>
      </c>
      <c r="H200" s="114"/>
      <c r="I200" s="114"/>
      <c r="J200" s="114"/>
      <c r="K200" s="114"/>
      <c r="L200" s="114"/>
      <c r="M200" s="114"/>
      <c r="N200" s="114"/>
      <c r="O200" s="99"/>
    </row>
    <row r="201" spans="2:15" x14ac:dyDescent="0.3">
      <c r="B201" s="124" t="str">
        <f t="shared" si="72"/>
        <v>XCVR</v>
      </c>
      <c r="C201" s="20" t="str">
        <f t="shared" si="72"/>
        <v>≤12.5G</v>
      </c>
      <c r="D201" s="20">
        <v>12</v>
      </c>
      <c r="E201" s="120" t="str">
        <f t="shared" si="73"/>
        <v>CXP</v>
      </c>
      <c r="F201" s="114">
        <f t="shared" si="75"/>
        <v>12</v>
      </c>
      <c r="G201" s="114">
        <f t="shared" si="74"/>
        <v>12</v>
      </c>
      <c r="H201" s="114"/>
      <c r="I201" s="114"/>
      <c r="J201" s="114"/>
      <c r="K201" s="114"/>
      <c r="L201" s="114"/>
      <c r="M201" s="114"/>
      <c r="N201" s="114"/>
      <c r="O201" s="99"/>
    </row>
    <row r="202" spans="2:15" x14ac:dyDescent="0.3">
      <c r="B202" s="124" t="str">
        <f t="shared" si="72"/>
        <v>AOC</v>
      </c>
      <c r="C202" s="20" t="str">
        <f t="shared" si="72"/>
        <v>12-14G</v>
      </c>
      <c r="D202" s="20">
        <v>4</v>
      </c>
      <c r="E202" s="120" t="str">
        <f t="shared" si="73"/>
        <v>QSFP+</v>
      </c>
      <c r="F202" s="114">
        <f t="shared" si="75"/>
        <v>4</v>
      </c>
      <c r="G202" s="114">
        <f t="shared" si="74"/>
        <v>4</v>
      </c>
      <c r="H202" s="114"/>
      <c r="I202" s="114"/>
      <c r="J202" s="114"/>
      <c r="K202" s="114"/>
      <c r="L202" s="114"/>
      <c r="M202" s="114"/>
      <c r="N202" s="114"/>
      <c r="O202" s="99"/>
    </row>
    <row r="203" spans="2:15" x14ac:dyDescent="0.3">
      <c r="B203" s="124" t="str">
        <f t="shared" si="72"/>
        <v>AOC</v>
      </c>
      <c r="C203" s="20" t="str">
        <f t="shared" si="72"/>
        <v>12-14G</v>
      </c>
      <c r="D203" s="20">
        <v>4</v>
      </c>
      <c r="E203" s="120" t="str">
        <f t="shared" si="73"/>
        <v>Mini-SAS HD</v>
      </c>
      <c r="F203" s="114">
        <f t="shared" si="75"/>
        <v>4</v>
      </c>
      <c r="G203" s="114">
        <f t="shared" si="74"/>
        <v>4</v>
      </c>
      <c r="H203" s="114"/>
      <c r="I203" s="114"/>
      <c r="J203" s="114"/>
      <c r="K203" s="114"/>
      <c r="L203" s="114"/>
      <c r="M203" s="114"/>
      <c r="N203" s="114"/>
      <c r="O203" s="99"/>
    </row>
    <row r="204" spans="2:15" x14ac:dyDescent="0.3">
      <c r="B204" s="124" t="str">
        <f t="shared" si="72"/>
        <v>AOC</v>
      </c>
      <c r="C204" s="20" t="str">
        <f t="shared" si="72"/>
        <v>25-28G</v>
      </c>
      <c r="D204" s="20">
        <v>1</v>
      </c>
      <c r="E204" s="120" t="str">
        <f t="shared" si="73"/>
        <v>SFP28</v>
      </c>
      <c r="F204" s="114">
        <f t="shared" si="75"/>
        <v>1</v>
      </c>
      <c r="G204" s="114">
        <f t="shared" si="74"/>
        <v>1</v>
      </c>
      <c r="H204" s="114"/>
      <c r="I204" s="114"/>
      <c r="J204" s="114"/>
      <c r="K204" s="114"/>
      <c r="L204" s="114"/>
      <c r="M204" s="114"/>
      <c r="N204" s="114"/>
      <c r="O204" s="99"/>
    </row>
    <row r="205" spans="2:15" x14ac:dyDescent="0.3">
      <c r="B205" s="124" t="str">
        <f t="shared" si="72"/>
        <v>AOC</v>
      </c>
      <c r="C205" s="20" t="str">
        <f t="shared" si="72"/>
        <v>25-28G, 50G, 100G</v>
      </c>
      <c r="D205" s="20">
        <v>4</v>
      </c>
      <c r="E205" s="120" t="str">
        <f t="shared" si="73"/>
        <v>QSFP28, SFP-DD, SFP112</v>
      </c>
      <c r="F205" s="114">
        <f t="shared" si="75"/>
        <v>4</v>
      </c>
      <c r="G205" s="114">
        <f t="shared" si="74"/>
        <v>4</v>
      </c>
      <c r="H205" s="114"/>
      <c r="I205" s="114"/>
      <c r="J205" s="114"/>
      <c r="K205" s="114"/>
      <c r="L205" s="114"/>
      <c r="M205" s="114"/>
      <c r="N205" s="114"/>
      <c r="O205" s="99"/>
    </row>
    <row r="206" spans="2:15" x14ac:dyDescent="0.3">
      <c r="B206" s="124" t="str">
        <f t="shared" si="72"/>
        <v>AOC</v>
      </c>
      <c r="C206" s="20" t="str">
        <f t="shared" si="72"/>
        <v>25-28G</v>
      </c>
      <c r="D206" s="20" t="s">
        <v>48</v>
      </c>
      <c r="E206" s="120" t="str">
        <f t="shared" si="73"/>
        <v>QSFP28/SFP28</v>
      </c>
      <c r="F206" s="114">
        <v>4</v>
      </c>
      <c r="G206" s="114">
        <f t="shared" si="74"/>
        <v>4</v>
      </c>
      <c r="H206" s="114"/>
      <c r="I206" s="114"/>
      <c r="J206" s="114"/>
      <c r="K206" s="114"/>
      <c r="L206" s="114"/>
      <c r="M206" s="114"/>
      <c r="N206" s="114"/>
      <c r="O206" s="99"/>
    </row>
    <row r="207" spans="2:15" x14ac:dyDescent="0.3">
      <c r="B207" s="124" t="str">
        <f t="shared" si="72"/>
        <v>AOC</v>
      </c>
      <c r="C207" s="20" t="str">
        <f t="shared" si="72"/>
        <v>25-28G</v>
      </c>
      <c r="D207" s="20">
        <v>4</v>
      </c>
      <c r="E207" s="120" t="str">
        <f t="shared" si="73"/>
        <v>Mini-SAS HD</v>
      </c>
      <c r="F207" s="114">
        <f>D207</f>
        <v>4</v>
      </c>
      <c r="G207" s="114">
        <f t="shared" si="74"/>
        <v>4</v>
      </c>
      <c r="H207" s="114"/>
      <c r="I207" s="114"/>
      <c r="J207" s="114"/>
      <c r="K207" s="114"/>
      <c r="L207" s="114"/>
      <c r="M207" s="114"/>
      <c r="N207" s="114"/>
      <c r="O207" s="99"/>
    </row>
    <row r="208" spans="2:15" x14ac:dyDescent="0.3">
      <c r="B208" s="124" t="str">
        <f t="shared" si="72"/>
        <v>AOC</v>
      </c>
      <c r="C208" s="20" t="str">
        <f t="shared" si="72"/>
        <v>25-28G</v>
      </c>
      <c r="D208" s="20">
        <v>12</v>
      </c>
      <c r="E208" s="120" t="str">
        <f t="shared" si="73"/>
        <v>CXP28</v>
      </c>
      <c r="F208" s="114">
        <f>D208</f>
        <v>12</v>
      </c>
      <c r="G208" s="114">
        <f t="shared" si="74"/>
        <v>12</v>
      </c>
      <c r="H208" s="114"/>
      <c r="I208" s="114"/>
      <c r="J208" s="114"/>
      <c r="K208" s="114"/>
      <c r="L208" s="114"/>
      <c r="M208" s="114"/>
      <c r="N208" s="114"/>
      <c r="O208" s="99"/>
    </row>
    <row r="209" spans="2:17" x14ac:dyDescent="0.3">
      <c r="B209" s="124" t="str">
        <f t="shared" si="72"/>
        <v>EOM</v>
      </c>
      <c r="C209" s="20" t="str">
        <f t="shared" si="72"/>
        <v>25-28G</v>
      </c>
      <c r="D209" s="20" t="s">
        <v>49</v>
      </c>
      <c r="E209" s="120" t="str">
        <f t="shared" si="73"/>
        <v>XCVR</v>
      </c>
      <c r="F209" s="114">
        <v>8</v>
      </c>
      <c r="G209" s="114">
        <f t="shared" si="74"/>
        <v>8</v>
      </c>
      <c r="H209" s="114"/>
      <c r="I209" s="114"/>
      <c r="J209" s="114"/>
      <c r="K209" s="114"/>
      <c r="L209" s="114"/>
      <c r="M209" s="114"/>
      <c r="N209" s="114"/>
      <c r="Q209" s="99"/>
    </row>
    <row r="210" spans="2:17" x14ac:dyDescent="0.3">
      <c r="B210" s="124" t="str">
        <f t="shared" si="72"/>
        <v>XCVR</v>
      </c>
      <c r="C210" s="20" t="str">
        <f t="shared" si="72"/>
        <v>25-28G</v>
      </c>
      <c r="D210" s="20">
        <v>12</v>
      </c>
      <c r="E210" s="120" t="str">
        <f t="shared" si="73"/>
        <v>CXP28</v>
      </c>
      <c r="F210" s="114">
        <f>D210</f>
        <v>12</v>
      </c>
      <c r="G210" s="114">
        <f t="shared" si="74"/>
        <v>12</v>
      </c>
      <c r="H210" s="114"/>
      <c r="I210" s="114"/>
      <c r="J210" s="114"/>
      <c r="K210" s="114"/>
      <c r="L210" s="114"/>
      <c r="M210" s="114"/>
      <c r="N210" s="114"/>
      <c r="Q210" s="99"/>
    </row>
    <row r="211" spans="2:17" x14ac:dyDescent="0.3">
      <c r="B211" s="124" t="str">
        <f t="shared" si="72"/>
        <v>AOC</v>
      </c>
      <c r="C211" s="20" t="str">
        <f t="shared" si="72"/>
        <v>50-56G</v>
      </c>
      <c r="D211" s="20">
        <v>1</v>
      </c>
      <c r="E211" s="120" t="str">
        <f t="shared" si="73"/>
        <v>SFP56</v>
      </c>
      <c r="F211" s="114">
        <f>D211</f>
        <v>1</v>
      </c>
      <c r="G211" s="114">
        <f t="shared" si="74"/>
        <v>1</v>
      </c>
      <c r="H211" s="114"/>
      <c r="I211" s="114"/>
      <c r="J211" s="114"/>
      <c r="K211" s="114"/>
      <c r="L211" s="114"/>
      <c r="M211" s="114"/>
      <c r="N211" s="114"/>
      <c r="O211" s="99"/>
    </row>
    <row r="212" spans="2:17" x14ac:dyDescent="0.3">
      <c r="B212" s="124" t="str">
        <f t="shared" si="72"/>
        <v>AOC</v>
      </c>
      <c r="C212" s="20" t="str">
        <f t="shared" si="72"/>
        <v>50-56G</v>
      </c>
      <c r="D212" s="20">
        <v>4</v>
      </c>
      <c r="E212" s="120" t="str">
        <f t="shared" si="73"/>
        <v>QSFP56</v>
      </c>
      <c r="F212" s="114">
        <f>D212</f>
        <v>4</v>
      </c>
      <c r="G212" s="114">
        <f t="shared" si="74"/>
        <v>4</v>
      </c>
      <c r="H212" s="114"/>
      <c r="I212" s="114"/>
      <c r="J212" s="114"/>
      <c r="K212" s="114"/>
      <c r="L212" s="114"/>
      <c r="M212" s="114"/>
      <c r="N212" s="114"/>
      <c r="O212" s="99"/>
    </row>
    <row r="213" spans="2:17" x14ac:dyDescent="0.3">
      <c r="B213" s="124" t="str">
        <f t="shared" ref="B213:E217" si="76">B117</f>
        <v>EOM</v>
      </c>
      <c r="C213" s="20" t="str">
        <f t="shared" si="76"/>
        <v>50-56G</v>
      </c>
      <c r="D213" s="20" t="str">
        <f t="shared" si="76"/>
        <v>8,12,16,24</v>
      </c>
      <c r="E213" s="120" t="str">
        <f t="shared" si="76"/>
        <v>TBD</v>
      </c>
      <c r="F213" s="114">
        <v>12</v>
      </c>
      <c r="G213" s="114">
        <f t="shared" si="74"/>
        <v>12</v>
      </c>
      <c r="H213" s="114"/>
      <c r="I213" s="114"/>
      <c r="J213" s="114"/>
      <c r="K213" s="114"/>
      <c r="L213" s="114"/>
      <c r="M213" s="114"/>
      <c r="N213" s="114"/>
    </row>
    <row r="214" spans="2:17" x14ac:dyDescent="0.3">
      <c r="B214" s="124" t="str">
        <f t="shared" si="76"/>
        <v>AOC</v>
      </c>
      <c r="C214" s="20" t="str">
        <f t="shared" si="76"/>
        <v>50-56G, 100G</v>
      </c>
      <c r="D214" s="20" t="str">
        <f t="shared" si="76"/>
        <v>4 or 8</v>
      </c>
      <c r="E214" s="120" t="str">
        <f t="shared" si="76"/>
        <v>QSFP-DD, OSFP, QSFP112</v>
      </c>
      <c r="F214" s="114">
        <v>8</v>
      </c>
      <c r="G214" s="114">
        <v>8</v>
      </c>
      <c r="H214" s="114"/>
      <c r="I214" s="114"/>
      <c r="J214" s="114"/>
      <c r="K214" s="114"/>
      <c r="L214" s="114"/>
      <c r="M214" s="114"/>
      <c r="N214" s="114"/>
    </row>
    <row r="215" spans="2:17" x14ac:dyDescent="0.3">
      <c r="B215" s="124" t="str">
        <f t="shared" si="76"/>
        <v>AOC</v>
      </c>
      <c r="C215" s="20" t="str">
        <f t="shared" si="76"/>
        <v>50-56G, 100G</v>
      </c>
      <c r="D215" s="20" t="str">
        <f t="shared" si="76"/>
        <v>4:1 or 8:1</v>
      </c>
      <c r="E215" s="120" t="str">
        <f t="shared" si="76"/>
        <v>QSFP-DD, OSFP, QSFP112</v>
      </c>
      <c r="F215" s="114">
        <v>8</v>
      </c>
      <c r="G215" s="114">
        <v>8</v>
      </c>
      <c r="H215" s="114"/>
      <c r="I215" s="114"/>
      <c r="J215" s="114"/>
      <c r="K215" s="114"/>
      <c r="L215" s="114"/>
      <c r="M215" s="114"/>
      <c r="N215" s="114"/>
    </row>
    <row r="216" spans="2:17" x14ac:dyDescent="0.3">
      <c r="B216" s="194" t="str">
        <f t="shared" si="76"/>
        <v>AOC</v>
      </c>
      <c r="C216" s="195" t="str">
        <f t="shared" si="76"/>
        <v>100G</v>
      </c>
      <c r="D216" s="195">
        <f t="shared" si="76"/>
        <v>8</v>
      </c>
      <c r="E216" s="196" t="str">
        <f t="shared" si="76"/>
        <v xml:space="preserve">QSFP-DD800, OSFP </v>
      </c>
      <c r="F216" s="191"/>
      <c r="G216" s="191"/>
      <c r="H216" s="191"/>
      <c r="I216" s="191"/>
      <c r="J216" s="191"/>
      <c r="K216" s="191"/>
      <c r="L216" s="191"/>
      <c r="M216" s="191"/>
      <c r="N216" s="191"/>
      <c r="P216" s="192"/>
    </row>
    <row r="217" spans="2:17" x14ac:dyDescent="0.3">
      <c r="B217" s="197">
        <f t="shared" si="76"/>
        <v>0</v>
      </c>
      <c r="C217" s="198">
        <f t="shared" si="76"/>
        <v>0</v>
      </c>
      <c r="D217" s="198">
        <f t="shared" si="76"/>
        <v>0</v>
      </c>
      <c r="E217" s="199">
        <f t="shared" si="76"/>
        <v>0</v>
      </c>
      <c r="F217" s="193"/>
      <c r="G217" s="193"/>
      <c r="H217" s="193"/>
      <c r="I217" s="193"/>
      <c r="J217" s="193"/>
      <c r="K217" s="193"/>
      <c r="L217" s="193"/>
      <c r="M217" s="193"/>
      <c r="N217" s="193"/>
      <c r="O217" s="114"/>
      <c r="P217" s="192"/>
    </row>
    <row r="218" spans="2:17" x14ac:dyDescent="0.3">
      <c r="B218" s="129"/>
      <c r="C218" s="130"/>
      <c r="D218" s="130"/>
      <c r="E218" s="130"/>
      <c r="F218" s="130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7" x14ac:dyDescent="0.3">
      <c r="B219" s="131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7" x14ac:dyDescent="0.3">
      <c r="B220" s="113" t="s">
        <v>83</v>
      </c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77" t="str">
        <f>B220</f>
        <v xml:space="preserve">Total VCSEL emitters used in communications </v>
      </c>
      <c r="O220" s="114"/>
    </row>
    <row r="221" spans="2:17" x14ac:dyDescent="0.3">
      <c r="B221" s="115" t="s">
        <v>14</v>
      </c>
      <c r="C221" s="115" t="s">
        <v>17</v>
      </c>
      <c r="D221" s="115" t="s">
        <v>18</v>
      </c>
      <c r="E221" s="115" t="s">
        <v>19</v>
      </c>
      <c r="F221" s="116">
        <v>2017</v>
      </c>
      <c r="G221" s="116">
        <v>2018</v>
      </c>
      <c r="H221" s="116">
        <v>2019</v>
      </c>
      <c r="I221" s="116">
        <v>2020</v>
      </c>
      <c r="J221" s="116">
        <v>2021</v>
      </c>
      <c r="K221" s="116">
        <v>2022</v>
      </c>
      <c r="L221" s="116">
        <v>2023</v>
      </c>
      <c r="M221" s="116">
        <v>2024</v>
      </c>
      <c r="N221" s="116">
        <v>2025</v>
      </c>
      <c r="O221" s="114"/>
    </row>
    <row r="222" spans="2:17" x14ac:dyDescent="0.3">
      <c r="B222" s="127" t="str">
        <f t="shared" ref="B222:E229" si="77">B27</f>
        <v>Fibre Channel</v>
      </c>
      <c r="C222" s="128" t="str">
        <f t="shared" si="77"/>
        <v>8 Gbps</v>
      </c>
      <c r="D222" s="128" t="str">
        <f t="shared" si="77"/>
        <v>100 m</v>
      </c>
      <c r="E222" s="132" t="str">
        <f t="shared" si="77"/>
        <v>SFP+</v>
      </c>
      <c r="F222" s="133">
        <f t="shared" ref="F222:H224" si="78">F176*F27</f>
        <v>2403350</v>
      </c>
      <c r="G222" s="133">
        <f t="shared" si="78"/>
        <v>1265392</v>
      </c>
      <c r="H222" s="133"/>
      <c r="I222" s="133"/>
      <c r="J222" s="133"/>
      <c r="K222" s="133"/>
      <c r="L222" s="133"/>
      <c r="M222" s="133"/>
      <c r="N222" s="133"/>
      <c r="O222" s="114"/>
    </row>
    <row r="223" spans="2:17" x14ac:dyDescent="0.3">
      <c r="B223" s="124" t="str">
        <f t="shared" si="77"/>
        <v>Fibre Channel</v>
      </c>
      <c r="C223" s="20" t="str">
        <f t="shared" si="77"/>
        <v>16 Gbps</v>
      </c>
      <c r="D223" s="20" t="str">
        <f t="shared" si="77"/>
        <v>100 m</v>
      </c>
      <c r="E223" s="134" t="str">
        <f t="shared" si="77"/>
        <v>SFP+</v>
      </c>
      <c r="F223" s="133">
        <f t="shared" si="78"/>
        <v>4592506</v>
      </c>
      <c r="G223" s="133">
        <f t="shared" si="78"/>
        <v>5445119</v>
      </c>
      <c r="H223" s="133"/>
      <c r="I223" s="133"/>
      <c r="J223" s="133"/>
      <c r="K223" s="133"/>
      <c r="L223" s="133"/>
      <c r="M223" s="133"/>
      <c r="N223" s="133"/>
      <c r="O223" s="114"/>
    </row>
    <row r="224" spans="2:17" x14ac:dyDescent="0.3">
      <c r="B224" s="124" t="str">
        <f t="shared" si="77"/>
        <v>Fibre Channel</v>
      </c>
      <c r="C224" s="20" t="str">
        <f t="shared" si="77"/>
        <v>32 Gbps</v>
      </c>
      <c r="D224" s="20" t="str">
        <f t="shared" si="77"/>
        <v>100 m</v>
      </c>
      <c r="E224" s="134" t="str">
        <f t="shared" si="77"/>
        <v>SFP+</v>
      </c>
      <c r="F224" s="133">
        <f t="shared" si="78"/>
        <v>420821</v>
      </c>
      <c r="G224" s="133">
        <f t="shared" si="78"/>
        <v>823199</v>
      </c>
      <c r="H224" s="133"/>
      <c r="I224" s="133"/>
      <c r="J224" s="133"/>
      <c r="K224" s="133"/>
      <c r="L224" s="133"/>
      <c r="M224" s="133"/>
      <c r="N224" s="133"/>
      <c r="O224" s="114"/>
    </row>
    <row r="225" spans="2:15" x14ac:dyDescent="0.3">
      <c r="B225" s="135" t="str">
        <f t="shared" si="77"/>
        <v>Fibre Channel</v>
      </c>
      <c r="C225" s="126" t="str">
        <f t="shared" si="77"/>
        <v>64 Gbps</v>
      </c>
      <c r="D225" s="126" t="str">
        <f t="shared" si="77"/>
        <v>100 m</v>
      </c>
      <c r="E225" s="136" t="str">
        <f t="shared" si="77"/>
        <v>SFP+</v>
      </c>
      <c r="F225" s="137"/>
      <c r="G225" s="137">
        <f>G179*G30</f>
        <v>300</v>
      </c>
      <c r="H225" s="137"/>
      <c r="I225" s="137"/>
      <c r="J225" s="137"/>
      <c r="K225" s="137"/>
      <c r="L225" s="137"/>
      <c r="M225" s="137"/>
      <c r="N225" s="137"/>
      <c r="O225" s="114"/>
    </row>
    <row r="226" spans="2:15" x14ac:dyDescent="0.3">
      <c r="B226" s="124" t="str">
        <f t="shared" si="77"/>
        <v xml:space="preserve">Ethernet </v>
      </c>
      <c r="C226" s="20" t="str">
        <f t="shared" si="77"/>
        <v>10G</v>
      </c>
      <c r="D226" s="20" t="str">
        <f t="shared" si="77"/>
        <v>300 m</v>
      </c>
      <c r="E226" s="134" t="str">
        <f t="shared" si="77"/>
        <v>XFP</v>
      </c>
      <c r="F226" s="86">
        <f t="shared" ref="F226:G231" si="79">F180*F31</f>
        <v>83582</v>
      </c>
      <c r="G226" s="86">
        <f t="shared" si="79"/>
        <v>55887</v>
      </c>
      <c r="H226" s="86"/>
      <c r="I226" s="86"/>
      <c r="J226" s="86"/>
      <c r="K226" s="86"/>
      <c r="L226" s="86"/>
      <c r="M226" s="86"/>
      <c r="N226" s="86"/>
      <c r="O226" s="114"/>
    </row>
    <row r="227" spans="2:15" x14ac:dyDescent="0.3">
      <c r="B227" s="124" t="str">
        <f t="shared" si="77"/>
        <v xml:space="preserve">Ethernet </v>
      </c>
      <c r="C227" s="20" t="str">
        <f t="shared" si="77"/>
        <v>10G</v>
      </c>
      <c r="D227" s="20" t="str">
        <f t="shared" si="77"/>
        <v>300 m</v>
      </c>
      <c r="E227" s="134" t="str">
        <f t="shared" si="77"/>
        <v>SFP+</v>
      </c>
      <c r="F227" s="86">
        <f t="shared" si="79"/>
        <v>12500000</v>
      </c>
      <c r="G227" s="86">
        <f t="shared" si="79"/>
        <v>13931207</v>
      </c>
      <c r="H227" s="86"/>
      <c r="I227" s="86"/>
      <c r="J227" s="86"/>
      <c r="K227" s="86"/>
      <c r="L227" s="86"/>
      <c r="M227" s="86"/>
      <c r="N227" s="86"/>
      <c r="O227" s="114"/>
    </row>
    <row r="228" spans="2:15" x14ac:dyDescent="0.3">
      <c r="B228" s="124" t="str">
        <f t="shared" si="77"/>
        <v xml:space="preserve">Ethernet </v>
      </c>
      <c r="C228" s="20" t="str">
        <f t="shared" si="77"/>
        <v>25G SR, eSR</v>
      </c>
      <c r="D228" s="20" t="str">
        <f t="shared" si="77"/>
        <v>100 - 300 m</v>
      </c>
      <c r="E228" s="134" t="str">
        <f t="shared" si="77"/>
        <v>SFP28</v>
      </c>
      <c r="F228" s="86">
        <f t="shared" si="79"/>
        <v>95865</v>
      </c>
      <c r="G228" s="86">
        <f t="shared" si="79"/>
        <v>318978</v>
      </c>
      <c r="H228" s="86"/>
      <c r="I228" s="86"/>
      <c r="J228" s="86"/>
      <c r="K228" s="86"/>
      <c r="L228" s="86"/>
      <c r="M228" s="86"/>
      <c r="N228" s="86"/>
      <c r="O228" s="114"/>
    </row>
    <row r="229" spans="2:15" x14ac:dyDescent="0.3">
      <c r="B229" s="124" t="str">
        <f t="shared" si="77"/>
        <v xml:space="preserve">Ethernet </v>
      </c>
      <c r="C229" s="20" t="str">
        <f t="shared" si="77"/>
        <v>40G</v>
      </c>
      <c r="D229" s="20" t="str">
        <f t="shared" si="77"/>
        <v>100 m</v>
      </c>
      <c r="E229" s="134" t="str">
        <f t="shared" si="77"/>
        <v>QSFP+</v>
      </c>
      <c r="F229" s="86">
        <f t="shared" si="79"/>
        <v>793812</v>
      </c>
      <c r="G229" s="86">
        <f t="shared" si="79"/>
        <v>960639.5</v>
      </c>
      <c r="H229" s="86"/>
      <c r="I229" s="86"/>
      <c r="J229" s="86"/>
      <c r="K229" s="86"/>
      <c r="L229" s="86"/>
      <c r="M229" s="86"/>
      <c r="N229" s="86"/>
      <c r="O229" s="114"/>
    </row>
    <row r="230" spans="2:15" x14ac:dyDescent="0.3">
      <c r="B230" s="124" t="str">
        <f>B36</f>
        <v xml:space="preserve">Ethernet </v>
      </c>
      <c r="C230" s="20" t="str">
        <f t="shared" ref="C230:E241" si="80">C35</f>
        <v>40G MM duplex</v>
      </c>
      <c r="D230" s="20" t="str">
        <f t="shared" si="80"/>
        <v>100 m</v>
      </c>
      <c r="E230" s="134" t="str">
        <f t="shared" si="80"/>
        <v>QSFP+</v>
      </c>
      <c r="F230" s="86">
        <f t="shared" si="79"/>
        <v>750519</v>
      </c>
      <c r="G230" s="86">
        <f t="shared" si="79"/>
        <v>594327</v>
      </c>
      <c r="H230" s="86"/>
      <c r="I230" s="86"/>
      <c r="J230" s="86"/>
      <c r="K230" s="86"/>
      <c r="L230" s="86"/>
      <c r="M230" s="86"/>
      <c r="N230" s="86"/>
      <c r="O230" s="114"/>
    </row>
    <row r="231" spans="2:15" x14ac:dyDescent="0.3">
      <c r="B231" s="124" t="str">
        <f>B35</f>
        <v xml:space="preserve">Ethernet </v>
      </c>
      <c r="C231" s="20" t="str">
        <f t="shared" si="80"/>
        <v>40G eSR</v>
      </c>
      <c r="D231" s="20" t="str">
        <f t="shared" si="80"/>
        <v>300 m</v>
      </c>
      <c r="E231" s="134" t="str">
        <f t="shared" si="80"/>
        <v>QSFP+</v>
      </c>
      <c r="F231" s="86">
        <f t="shared" si="79"/>
        <v>466535</v>
      </c>
      <c r="G231" s="86">
        <f t="shared" si="79"/>
        <v>491067</v>
      </c>
      <c r="H231" s="86"/>
      <c r="I231" s="86"/>
      <c r="J231" s="86"/>
      <c r="K231" s="86"/>
      <c r="L231" s="86"/>
      <c r="M231" s="86"/>
      <c r="N231" s="86"/>
      <c r="O231" s="114"/>
    </row>
    <row r="232" spans="2:15" x14ac:dyDescent="0.3">
      <c r="B232" s="124" t="str">
        <f>B37</f>
        <v xml:space="preserve">Ethernet </v>
      </c>
      <c r="C232" s="20" t="str">
        <f t="shared" si="80"/>
        <v xml:space="preserve">50G </v>
      </c>
      <c r="D232" s="20" t="str">
        <f t="shared" si="80"/>
        <v>100 m</v>
      </c>
      <c r="E232" s="134" t="str">
        <f t="shared" si="80"/>
        <v>all</v>
      </c>
      <c r="F232" s="86"/>
      <c r="G232" s="86">
        <f t="shared" ref="G232:G237" si="81">G186*G37</f>
        <v>0</v>
      </c>
      <c r="H232" s="86"/>
      <c r="I232" s="86"/>
      <c r="J232" s="86"/>
      <c r="K232" s="86"/>
      <c r="L232" s="86"/>
      <c r="M232" s="86"/>
      <c r="N232" s="86"/>
      <c r="O232" s="114"/>
    </row>
    <row r="233" spans="2:15" x14ac:dyDescent="0.3">
      <c r="B233" s="124" t="str">
        <f>B38</f>
        <v xml:space="preserve">Ethernet </v>
      </c>
      <c r="C233" s="20" t="str">
        <f t="shared" si="80"/>
        <v>100G</v>
      </c>
      <c r="D233" s="20" t="str">
        <f t="shared" si="80"/>
        <v>100 m</v>
      </c>
      <c r="E233" s="134" t="str">
        <f t="shared" si="80"/>
        <v>CFP</v>
      </c>
      <c r="F233" s="86">
        <f>F187*F38</f>
        <v>6913</v>
      </c>
      <c r="G233" s="86">
        <f t="shared" si="81"/>
        <v>5094</v>
      </c>
      <c r="H233" s="86"/>
      <c r="I233" s="86"/>
      <c r="J233" s="86"/>
      <c r="K233" s="86"/>
      <c r="L233" s="86"/>
      <c r="M233" s="86"/>
      <c r="N233" s="86"/>
      <c r="O233" s="114"/>
    </row>
    <row r="234" spans="2:15" x14ac:dyDescent="0.3">
      <c r="B234" s="124" t="str">
        <f>B39</f>
        <v xml:space="preserve">Ethernet </v>
      </c>
      <c r="C234" s="20" t="str">
        <f t="shared" si="80"/>
        <v>100G</v>
      </c>
      <c r="D234" s="20" t="str">
        <f t="shared" si="80"/>
        <v>100 m</v>
      </c>
      <c r="E234" s="134" t="str">
        <f t="shared" si="80"/>
        <v>CFP2/4</v>
      </c>
      <c r="F234" s="86">
        <f>F188*F39</f>
        <v>2269</v>
      </c>
      <c r="G234" s="86">
        <f t="shared" si="81"/>
        <v>2000</v>
      </c>
      <c r="H234" s="86"/>
      <c r="I234" s="86"/>
      <c r="J234" s="86"/>
      <c r="K234" s="86"/>
      <c r="L234" s="86"/>
      <c r="M234" s="86"/>
      <c r="N234" s="86"/>
      <c r="O234" s="114"/>
    </row>
    <row r="235" spans="2:15" x14ac:dyDescent="0.3">
      <c r="B235" s="124" t="str">
        <f>B42</f>
        <v xml:space="preserve">Ethernet </v>
      </c>
      <c r="C235" s="20" t="str">
        <f t="shared" si="80"/>
        <v>100G SR2, SR4</v>
      </c>
      <c r="D235" s="20" t="str">
        <f t="shared" si="80"/>
        <v>100 m</v>
      </c>
      <c r="E235" s="134" t="str">
        <f t="shared" si="80"/>
        <v>QSFP28</v>
      </c>
      <c r="F235" s="86">
        <f>F189*F40</f>
        <v>2491168</v>
      </c>
      <c r="G235" s="86">
        <f t="shared" si="81"/>
        <v>7663268</v>
      </c>
      <c r="H235" s="86"/>
      <c r="I235" s="86"/>
      <c r="J235" s="86"/>
      <c r="K235" s="86"/>
      <c r="L235" s="86"/>
      <c r="M235" s="86"/>
      <c r="N235" s="86"/>
      <c r="O235" s="114"/>
    </row>
    <row r="236" spans="2:15" x14ac:dyDescent="0.3">
      <c r="B236" s="124" t="str">
        <f>B41</f>
        <v xml:space="preserve">Ethernet </v>
      </c>
      <c r="C236" s="20" t="str">
        <f t="shared" si="80"/>
        <v>100G MM Duplex</v>
      </c>
      <c r="D236" s="20" t="str">
        <f t="shared" si="80"/>
        <v>100 - 300 m</v>
      </c>
      <c r="E236" s="134" t="str">
        <f t="shared" si="80"/>
        <v>QSFP28</v>
      </c>
      <c r="F236" s="86"/>
      <c r="G236" s="86">
        <f t="shared" si="81"/>
        <v>150000</v>
      </c>
      <c r="H236" s="86"/>
      <c r="I236" s="86"/>
      <c r="J236" s="86"/>
      <c r="K236" s="86"/>
      <c r="L236" s="86"/>
      <c r="M236" s="86"/>
      <c r="N236" s="86"/>
      <c r="O236" s="114"/>
    </row>
    <row r="237" spans="2:15" x14ac:dyDescent="0.3">
      <c r="B237" s="124" t="str">
        <f>B40</f>
        <v xml:space="preserve">Ethernet </v>
      </c>
      <c r="C237" s="20" t="str">
        <f t="shared" si="80"/>
        <v>100G eSR4</v>
      </c>
      <c r="D237" s="20" t="str">
        <f t="shared" si="80"/>
        <v>300 m</v>
      </c>
      <c r="E237" s="134" t="str">
        <f t="shared" si="80"/>
        <v>QSFP28</v>
      </c>
      <c r="F237" s="86"/>
      <c r="G237" s="86">
        <f t="shared" si="81"/>
        <v>40000</v>
      </c>
      <c r="H237" s="86"/>
      <c r="I237" s="86"/>
      <c r="J237" s="86"/>
      <c r="K237" s="86"/>
      <c r="L237" s="86"/>
      <c r="M237" s="86"/>
      <c r="N237" s="86"/>
      <c r="O237" s="114"/>
    </row>
    <row r="238" spans="2:15" x14ac:dyDescent="0.3">
      <c r="B238" s="124" t="str">
        <f>B43</f>
        <v xml:space="preserve">Ethernet </v>
      </c>
      <c r="C238" s="20" t="str">
        <f t="shared" si="80"/>
        <v>200G SR4</v>
      </c>
      <c r="D238" s="20" t="str">
        <f t="shared" si="80"/>
        <v>100 m</v>
      </c>
      <c r="E238" s="134" t="str">
        <f t="shared" si="80"/>
        <v>QSFP56</v>
      </c>
      <c r="F238" s="86"/>
      <c r="G238" s="86"/>
      <c r="H238" s="86"/>
      <c r="I238" s="86"/>
      <c r="J238" s="86"/>
      <c r="K238" s="86"/>
      <c r="L238" s="86"/>
      <c r="M238" s="86"/>
      <c r="N238" s="86"/>
      <c r="O238" s="114"/>
    </row>
    <row r="239" spans="2:15" x14ac:dyDescent="0.3">
      <c r="B239" s="124" t="str">
        <f>B44</f>
        <v xml:space="preserve">Ethernet </v>
      </c>
      <c r="C239" s="20" t="str">
        <f t="shared" si="80"/>
        <v>2x200G (400G SR8)</v>
      </c>
      <c r="D239" s="20" t="str">
        <f t="shared" si="80"/>
        <v>100 m</v>
      </c>
      <c r="E239" s="134" t="str">
        <f t="shared" si="80"/>
        <v>OSFP, QSFP-DD</v>
      </c>
      <c r="F239" s="86"/>
      <c r="G239" s="86"/>
      <c r="H239" s="86"/>
      <c r="I239" s="86"/>
      <c r="J239" s="86"/>
      <c r="K239" s="86"/>
      <c r="L239" s="86"/>
      <c r="M239" s="86"/>
      <c r="N239" s="86"/>
      <c r="O239" s="114"/>
    </row>
    <row r="240" spans="2:15" x14ac:dyDescent="0.3">
      <c r="B240" s="124" t="str">
        <f>B45</f>
        <v xml:space="preserve">Ethernet </v>
      </c>
      <c r="C240" s="20" t="str">
        <f t="shared" si="80"/>
        <v>400G SR4.2, SR4</v>
      </c>
      <c r="D240" s="20" t="str">
        <f t="shared" si="80"/>
        <v>100 m</v>
      </c>
      <c r="E240" s="134" t="str">
        <f t="shared" si="80"/>
        <v>OSFP, QSFP-DD, QSFP112</v>
      </c>
      <c r="F240" s="86"/>
      <c r="G240" s="86"/>
      <c r="H240" s="86"/>
      <c r="I240" s="86"/>
      <c r="J240" s="86"/>
      <c r="K240" s="86"/>
      <c r="L240" s="86"/>
      <c r="M240" s="86"/>
      <c r="N240" s="86"/>
      <c r="O240" s="114"/>
    </row>
    <row r="241" spans="2:16" x14ac:dyDescent="0.3">
      <c r="B241" s="125" t="str">
        <f>B46</f>
        <v xml:space="preserve">Ethernet </v>
      </c>
      <c r="C241" s="126" t="str">
        <f t="shared" si="80"/>
        <v>800G SR8</v>
      </c>
      <c r="D241" s="126" t="str">
        <f t="shared" si="80"/>
        <v>50 m</v>
      </c>
      <c r="E241" s="136" t="str">
        <f t="shared" si="80"/>
        <v>OSFP, QSFP-DD800</v>
      </c>
      <c r="F241" s="137"/>
      <c r="G241" s="137">
        <f>G195*G46</f>
        <v>0</v>
      </c>
      <c r="H241" s="137"/>
      <c r="I241" s="137"/>
      <c r="J241" s="137"/>
      <c r="K241" s="137"/>
      <c r="L241" s="137"/>
      <c r="M241" s="137"/>
      <c r="N241" s="137"/>
      <c r="O241" s="114"/>
    </row>
    <row r="242" spans="2:16" x14ac:dyDescent="0.3">
      <c r="B242" s="91" t="s">
        <v>64</v>
      </c>
      <c r="C242" s="92" t="s">
        <v>51</v>
      </c>
      <c r="D242" s="93" t="s">
        <v>52</v>
      </c>
      <c r="E242" s="94" t="s">
        <v>19</v>
      </c>
      <c r="F242" s="35"/>
      <c r="G242" s="35"/>
      <c r="H242" s="35"/>
      <c r="I242" s="35"/>
      <c r="J242" s="35"/>
      <c r="K242" s="35"/>
      <c r="L242" s="35"/>
      <c r="M242" s="35"/>
      <c r="N242" s="35"/>
      <c r="O242" s="114"/>
    </row>
    <row r="243" spans="2:16" x14ac:dyDescent="0.3">
      <c r="B243" s="138" t="str">
        <f t="shared" ref="B243:E260" si="82">B48</f>
        <v>AOC</v>
      </c>
      <c r="C243" s="20" t="str">
        <f t="shared" si="82"/>
        <v>≤10G</v>
      </c>
      <c r="D243" s="20">
        <f t="shared" si="82"/>
        <v>1</v>
      </c>
      <c r="E243" s="134" t="str">
        <f t="shared" si="82"/>
        <v>SFP+</v>
      </c>
      <c r="F243" s="133">
        <f t="shared" ref="F243:N243" si="83">F197*F48</f>
        <v>6611410</v>
      </c>
      <c r="G243" s="133">
        <f t="shared" si="83"/>
        <v>8699070</v>
      </c>
      <c r="H243" s="133"/>
      <c r="I243" s="133"/>
      <c r="J243" s="133"/>
      <c r="K243" s="133"/>
      <c r="L243" s="133"/>
      <c r="M243" s="133"/>
      <c r="N243" s="133"/>
      <c r="O243" s="114"/>
      <c r="P243" s="99"/>
    </row>
    <row r="244" spans="2:16" x14ac:dyDescent="0.3">
      <c r="B244" s="124" t="str">
        <f t="shared" si="82"/>
        <v>AOC</v>
      </c>
      <c r="C244" s="20" t="str">
        <f t="shared" si="82"/>
        <v>≤10G</v>
      </c>
      <c r="D244" s="20">
        <f t="shared" si="82"/>
        <v>4</v>
      </c>
      <c r="E244" s="134" t="str">
        <f t="shared" si="82"/>
        <v>QSFP+</v>
      </c>
      <c r="F244" s="133">
        <f t="shared" ref="F244:N244" si="84">F198*F49</f>
        <v>4534848</v>
      </c>
      <c r="G244" s="133">
        <f t="shared" si="84"/>
        <v>4136488</v>
      </c>
      <c r="H244" s="133"/>
      <c r="I244" s="133"/>
      <c r="J244" s="133"/>
      <c r="K244" s="133"/>
      <c r="L244" s="133"/>
      <c r="M244" s="133"/>
      <c r="N244" s="133"/>
      <c r="O244" s="114"/>
      <c r="P244" s="99"/>
    </row>
    <row r="245" spans="2:16" x14ac:dyDescent="0.3">
      <c r="B245" s="124" t="str">
        <f t="shared" si="82"/>
        <v>AOC</v>
      </c>
      <c r="C245" s="20" t="str">
        <f t="shared" si="82"/>
        <v>≤10G</v>
      </c>
      <c r="D245" s="20" t="str">
        <f t="shared" si="82"/>
        <v>4:1</v>
      </c>
      <c r="E245" s="134" t="str">
        <f t="shared" si="82"/>
        <v>QSFP+/SFP+</v>
      </c>
      <c r="F245" s="133">
        <f t="shared" ref="F245:N245" si="85">F199*F50</f>
        <v>148000</v>
      </c>
      <c r="G245" s="133">
        <f t="shared" si="85"/>
        <v>186368</v>
      </c>
      <c r="H245" s="133"/>
      <c r="I245" s="133"/>
      <c r="J245" s="133"/>
      <c r="K245" s="133"/>
      <c r="L245" s="133"/>
      <c r="M245" s="133"/>
      <c r="N245" s="133"/>
      <c r="O245" s="114"/>
      <c r="P245" s="99"/>
    </row>
    <row r="246" spans="2:16" x14ac:dyDescent="0.3">
      <c r="B246" s="124" t="str">
        <f t="shared" si="82"/>
        <v>AOC</v>
      </c>
      <c r="C246" s="20" t="str">
        <f t="shared" si="82"/>
        <v>≤12.5G</v>
      </c>
      <c r="D246" s="20">
        <f t="shared" si="82"/>
        <v>12</v>
      </c>
      <c r="E246" s="134" t="str">
        <f t="shared" si="82"/>
        <v>CXP</v>
      </c>
      <c r="F246" s="133">
        <f t="shared" ref="F246:N246" si="86">F200*F51</f>
        <v>2165568</v>
      </c>
      <c r="G246" s="133">
        <f t="shared" si="86"/>
        <v>1322952</v>
      </c>
      <c r="H246" s="133"/>
      <c r="I246" s="133"/>
      <c r="J246" s="133"/>
      <c r="K246" s="133"/>
      <c r="L246" s="133"/>
      <c r="M246" s="133"/>
      <c r="N246" s="133"/>
      <c r="O246" s="114"/>
      <c r="P246" s="99"/>
    </row>
    <row r="247" spans="2:16" x14ac:dyDescent="0.3">
      <c r="B247" s="124" t="str">
        <f t="shared" si="82"/>
        <v>XCVR</v>
      </c>
      <c r="C247" s="20" t="str">
        <f t="shared" si="82"/>
        <v>≤12.5G</v>
      </c>
      <c r="D247" s="20">
        <f t="shared" si="82"/>
        <v>12</v>
      </c>
      <c r="E247" s="134" t="str">
        <f t="shared" si="82"/>
        <v>CXP</v>
      </c>
      <c r="F247" s="133">
        <f t="shared" ref="F247:N247" si="87">F201*F52</f>
        <v>197100</v>
      </c>
      <c r="G247" s="133">
        <f t="shared" si="87"/>
        <v>197100</v>
      </c>
      <c r="H247" s="133"/>
      <c r="I247" s="133"/>
      <c r="J247" s="133"/>
      <c r="K247" s="133"/>
      <c r="L247" s="133"/>
      <c r="M247" s="133"/>
      <c r="N247" s="133"/>
      <c r="O247" s="114"/>
      <c r="P247" s="99"/>
    </row>
    <row r="248" spans="2:16" x14ac:dyDescent="0.3">
      <c r="B248" s="124" t="str">
        <f t="shared" si="82"/>
        <v>AOC</v>
      </c>
      <c r="C248" s="20" t="str">
        <f t="shared" si="82"/>
        <v>12-14G</v>
      </c>
      <c r="D248" s="20">
        <f t="shared" si="82"/>
        <v>4</v>
      </c>
      <c r="E248" s="134" t="str">
        <f t="shared" si="82"/>
        <v>QSFP+</v>
      </c>
      <c r="F248" s="133">
        <f t="shared" ref="F248:N248" si="88">F202*F53</f>
        <v>1097640</v>
      </c>
      <c r="G248" s="133">
        <f t="shared" si="88"/>
        <v>633664</v>
      </c>
      <c r="H248" s="133"/>
      <c r="I248" s="133"/>
      <c r="J248" s="133"/>
      <c r="K248" s="133"/>
      <c r="L248" s="133"/>
      <c r="M248" s="133"/>
      <c r="N248" s="133"/>
      <c r="O248" s="114"/>
      <c r="P248" s="99"/>
    </row>
    <row r="249" spans="2:16" x14ac:dyDescent="0.3">
      <c r="B249" s="124" t="str">
        <f t="shared" si="82"/>
        <v>AOC</v>
      </c>
      <c r="C249" s="20" t="str">
        <f t="shared" si="82"/>
        <v>12-14G</v>
      </c>
      <c r="D249" s="20">
        <f t="shared" si="82"/>
        <v>4</v>
      </c>
      <c r="E249" s="134" t="str">
        <f t="shared" si="82"/>
        <v>Mini-SAS HD</v>
      </c>
      <c r="F249" s="133">
        <f t="shared" ref="F249:N249" si="89">F203*F54</f>
        <v>292000</v>
      </c>
      <c r="G249" s="133">
        <f t="shared" si="89"/>
        <v>384000</v>
      </c>
      <c r="H249" s="133"/>
      <c r="I249" s="133"/>
      <c r="J249" s="133"/>
      <c r="K249" s="133"/>
      <c r="L249" s="133"/>
      <c r="M249" s="133"/>
      <c r="N249" s="133"/>
      <c r="O249" s="114"/>
      <c r="P249" s="99"/>
    </row>
    <row r="250" spans="2:16" x14ac:dyDescent="0.3">
      <c r="B250" s="124" t="str">
        <f t="shared" si="82"/>
        <v>AOC</v>
      </c>
      <c r="C250" s="20" t="str">
        <f t="shared" si="82"/>
        <v>25-28G</v>
      </c>
      <c r="D250" s="20">
        <f t="shared" si="82"/>
        <v>1</v>
      </c>
      <c r="E250" s="134" t="str">
        <f t="shared" si="82"/>
        <v>SFP28</v>
      </c>
      <c r="F250" s="133">
        <f t="shared" ref="F250:N250" si="90">F204*F55</f>
        <v>355304</v>
      </c>
      <c r="G250" s="133">
        <f t="shared" si="90"/>
        <v>2061604</v>
      </c>
      <c r="H250" s="133"/>
      <c r="I250" s="133"/>
      <c r="J250" s="133"/>
      <c r="K250" s="133"/>
      <c r="L250" s="133"/>
      <c r="M250" s="133"/>
      <c r="N250" s="133"/>
      <c r="O250" s="114"/>
      <c r="P250" s="99"/>
    </row>
    <row r="251" spans="2:16" x14ac:dyDescent="0.3">
      <c r="B251" s="124" t="str">
        <f t="shared" si="82"/>
        <v>AOC</v>
      </c>
      <c r="C251" s="20" t="str">
        <f t="shared" si="82"/>
        <v>25-28G, 50G, 100G</v>
      </c>
      <c r="D251" s="20" t="str">
        <f t="shared" si="82"/>
        <v>1, 2, or 4</v>
      </c>
      <c r="E251" s="134" t="str">
        <f t="shared" si="82"/>
        <v>QSFP28, SFP-DD, SFP112</v>
      </c>
      <c r="F251" s="133">
        <f t="shared" ref="F251:N251" si="91">F205*F56</f>
        <v>1573672</v>
      </c>
      <c r="G251" s="133">
        <f t="shared" si="91"/>
        <v>2168080</v>
      </c>
      <c r="H251" s="133"/>
      <c r="I251" s="133"/>
      <c r="J251" s="133"/>
      <c r="K251" s="133"/>
      <c r="L251" s="133"/>
      <c r="M251" s="133"/>
      <c r="N251" s="133"/>
      <c r="O251" s="114"/>
      <c r="P251" s="99"/>
    </row>
    <row r="252" spans="2:16" x14ac:dyDescent="0.3">
      <c r="B252" s="124" t="str">
        <f t="shared" si="82"/>
        <v>AOC</v>
      </c>
      <c r="C252" s="20" t="str">
        <f t="shared" si="82"/>
        <v>25-28G</v>
      </c>
      <c r="D252" s="20" t="str">
        <f t="shared" si="82"/>
        <v>4:1</v>
      </c>
      <c r="E252" s="134" t="str">
        <f t="shared" si="82"/>
        <v>QSFP28/SFP28</v>
      </c>
      <c r="F252" s="133">
        <f t="shared" ref="F252:N252" si="92">F206*F57</f>
        <v>14000</v>
      </c>
      <c r="G252" s="133">
        <f t="shared" si="92"/>
        <v>10804</v>
      </c>
      <c r="H252" s="133"/>
      <c r="I252" s="133"/>
      <c r="J252" s="133"/>
      <c r="K252" s="133"/>
      <c r="L252" s="133"/>
      <c r="M252" s="133"/>
      <c r="N252" s="133"/>
      <c r="O252" s="114"/>
      <c r="P252" s="99"/>
    </row>
    <row r="253" spans="2:16" x14ac:dyDescent="0.3">
      <c r="B253" s="124" t="str">
        <f t="shared" si="82"/>
        <v>AOC</v>
      </c>
      <c r="C253" s="20" t="str">
        <f t="shared" si="82"/>
        <v>25-28G</v>
      </c>
      <c r="D253" s="20">
        <f t="shared" si="82"/>
        <v>4</v>
      </c>
      <c r="E253" s="134" t="str">
        <f t="shared" si="82"/>
        <v>Mini-SAS HD</v>
      </c>
      <c r="F253" s="133">
        <f t="shared" ref="F253:N253" si="93">F207*F58</f>
        <v>0</v>
      </c>
      <c r="G253" s="133">
        <f t="shared" si="93"/>
        <v>0</v>
      </c>
      <c r="H253" s="133"/>
      <c r="I253" s="133"/>
      <c r="J253" s="133"/>
      <c r="K253" s="133"/>
      <c r="L253" s="133"/>
      <c r="M253" s="133"/>
      <c r="N253" s="133"/>
      <c r="O253" s="114"/>
      <c r="P253" s="99"/>
    </row>
    <row r="254" spans="2:16" x14ac:dyDescent="0.3">
      <c r="B254" s="124" t="str">
        <f t="shared" si="82"/>
        <v>AOC</v>
      </c>
      <c r="C254" s="20" t="str">
        <f t="shared" si="82"/>
        <v>25-28G</v>
      </c>
      <c r="D254" s="20">
        <f t="shared" si="82"/>
        <v>12</v>
      </c>
      <c r="E254" s="134" t="str">
        <f t="shared" si="82"/>
        <v>CXP28</v>
      </c>
      <c r="F254" s="133">
        <f t="shared" ref="F254:N254" si="94">F208*F59</f>
        <v>0</v>
      </c>
      <c r="G254" s="133">
        <f t="shared" si="94"/>
        <v>0</v>
      </c>
      <c r="H254" s="133"/>
      <c r="I254" s="133"/>
      <c r="J254" s="133"/>
      <c r="K254" s="133"/>
      <c r="L254" s="133"/>
      <c r="M254" s="133"/>
      <c r="N254" s="133"/>
      <c r="O254" s="114"/>
      <c r="P254" s="99"/>
    </row>
    <row r="255" spans="2:16" x14ac:dyDescent="0.3">
      <c r="B255" s="124" t="str">
        <f t="shared" si="82"/>
        <v>EOM</v>
      </c>
      <c r="C255" s="20" t="str">
        <f t="shared" si="82"/>
        <v>25-28G</v>
      </c>
      <c r="D255" s="20" t="str">
        <f t="shared" si="82"/>
        <v>4,8,12,24</v>
      </c>
      <c r="E255" s="134" t="str">
        <f t="shared" si="82"/>
        <v>XCVR</v>
      </c>
      <c r="F255" s="133">
        <f t="shared" ref="F255:N255" si="95">F209*F60</f>
        <v>944728</v>
      </c>
      <c r="G255" s="133">
        <f t="shared" si="95"/>
        <v>1330160</v>
      </c>
      <c r="H255" s="133"/>
      <c r="I255" s="133"/>
      <c r="J255" s="133"/>
      <c r="K255" s="133"/>
      <c r="L255" s="133"/>
      <c r="M255" s="133"/>
      <c r="N255" s="133"/>
      <c r="O255" s="114"/>
      <c r="P255" s="99"/>
    </row>
    <row r="256" spans="2:16" x14ac:dyDescent="0.3">
      <c r="B256" s="124" t="str">
        <f t="shared" si="82"/>
        <v>XCVR</v>
      </c>
      <c r="C256" s="20" t="str">
        <f t="shared" si="82"/>
        <v>25-28G</v>
      </c>
      <c r="D256" s="20">
        <f t="shared" si="82"/>
        <v>12</v>
      </c>
      <c r="E256" s="134" t="str">
        <f t="shared" si="82"/>
        <v>CXP28</v>
      </c>
      <c r="F256" s="133">
        <f t="shared" ref="F256:N256" si="96">F210*F61</f>
        <v>0</v>
      </c>
      <c r="G256" s="133">
        <f t="shared" si="96"/>
        <v>18000</v>
      </c>
      <c r="H256" s="133"/>
      <c r="I256" s="133"/>
      <c r="J256" s="133"/>
      <c r="K256" s="133"/>
      <c r="L256" s="133"/>
      <c r="M256" s="133"/>
      <c r="N256" s="133"/>
      <c r="O256" s="114"/>
      <c r="P256" s="99"/>
    </row>
    <row r="257" spans="2:16" x14ac:dyDescent="0.3">
      <c r="B257" s="124" t="str">
        <f t="shared" si="82"/>
        <v>AOC</v>
      </c>
      <c r="C257" s="20" t="str">
        <f t="shared" si="82"/>
        <v>50-56G</v>
      </c>
      <c r="D257" s="20">
        <f t="shared" si="82"/>
        <v>1</v>
      </c>
      <c r="E257" s="134" t="str">
        <f t="shared" si="82"/>
        <v>SFP56</v>
      </c>
      <c r="F257" s="133">
        <f t="shared" ref="F257:N257" si="97">F211*F62</f>
        <v>0</v>
      </c>
      <c r="G257" s="133">
        <f t="shared" si="97"/>
        <v>0</v>
      </c>
      <c r="H257" s="133"/>
      <c r="I257" s="133"/>
      <c r="J257" s="133"/>
      <c r="K257" s="133"/>
      <c r="L257" s="133"/>
      <c r="M257" s="133"/>
      <c r="N257" s="133"/>
      <c r="O257" s="114"/>
      <c r="P257" s="99"/>
    </row>
    <row r="258" spans="2:16" x14ac:dyDescent="0.3">
      <c r="B258" s="124" t="str">
        <f t="shared" si="82"/>
        <v>AOC</v>
      </c>
      <c r="C258" s="20" t="str">
        <f t="shared" si="82"/>
        <v>50-56G</v>
      </c>
      <c r="D258" s="20">
        <f t="shared" si="82"/>
        <v>4</v>
      </c>
      <c r="E258" s="134" t="str">
        <f t="shared" si="82"/>
        <v>QSFP56</v>
      </c>
      <c r="F258" s="133">
        <f t="shared" ref="F258:N258" si="98">F212*F63</f>
        <v>0</v>
      </c>
      <c r="G258" s="133">
        <f t="shared" si="98"/>
        <v>0</v>
      </c>
      <c r="H258" s="133"/>
      <c r="I258" s="133"/>
      <c r="J258" s="133"/>
      <c r="K258" s="133"/>
      <c r="L258" s="133"/>
      <c r="M258" s="133"/>
      <c r="N258" s="133"/>
      <c r="O258" s="114"/>
      <c r="P258" s="99"/>
    </row>
    <row r="259" spans="2:16" x14ac:dyDescent="0.3">
      <c r="B259" s="124" t="str">
        <f t="shared" si="82"/>
        <v>EOM</v>
      </c>
      <c r="C259" s="20" t="str">
        <f t="shared" si="82"/>
        <v>50-56G</v>
      </c>
      <c r="D259" s="20" t="str">
        <f t="shared" si="82"/>
        <v>8,12,16,24</v>
      </c>
      <c r="E259" s="134" t="str">
        <f t="shared" si="82"/>
        <v>TBD</v>
      </c>
      <c r="F259" s="133">
        <f t="shared" ref="F259:N259" si="99">F213*F64</f>
        <v>0</v>
      </c>
      <c r="G259" s="133">
        <f t="shared" si="99"/>
        <v>0</v>
      </c>
      <c r="H259" s="133"/>
      <c r="I259" s="133"/>
      <c r="J259" s="133"/>
      <c r="K259" s="133"/>
      <c r="L259" s="133"/>
      <c r="M259" s="133"/>
      <c r="N259" s="133"/>
      <c r="O259" s="114"/>
      <c r="P259" s="99"/>
    </row>
    <row r="260" spans="2:16" x14ac:dyDescent="0.3">
      <c r="B260" s="124" t="str">
        <f t="shared" si="82"/>
        <v>AOC</v>
      </c>
      <c r="C260" s="20" t="str">
        <f t="shared" si="82"/>
        <v>50-56G, 100G</v>
      </c>
      <c r="D260" s="20" t="str">
        <f t="shared" si="82"/>
        <v>4 or 8</v>
      </c>
      <c r="E260" s="134" t="str">
        <f t="shared" si="82"/>
        <v>QSFP-DD, OSFP, QSFP112</v>
      </c>
      <c r="F260" s="133">
        <f t="shared" ref="F260:N260" si="100">F214*F65</f>
        <v>0</v>
      </c>
      <c r="G260" s="133">
        <f t="shared" si="100"/>
        <v>0</v>
      </c>
      <c r="H260" s="133"/>
      <c r="I260" s="133"/>
      <c r="J260" s="133"/>
      <c r="K260" s="133"/>
      <c r="L260" s="133"/>
      <c r="M260" s="133"/>
      <c r="N260" s="133"/>
      <c r="O260" s="114"/>
      <c r="P260" s="99"/>
    </row>
    <row r="261" spans="2:16" x14ac:dyDescent="0.3">
      <c r="B261" s="124" t="str">
        <f>B117</f>
        <v>EOM</v>
      </c>
      <c r="C261" s="20" t="str">
        <f>C117</f>
        <v>50-56G</v>
      </c>
      <c r="D261" s="20" t="str">
        <f>D117</f>
        <v>8,12,16,24</v>
      </c>
      <c r="E261" s="134" t="str">
        <f>E117</f>
        <v>TBD</v>
      </c>
      <c r="F261" s="133">
        <f t="shared" ref="F261:N261" si="101">F213*F64</f>
        <v>0</v>
      </c>
      <c r="G261" s="133">
        <f t="shared" si="101"/>
        <v>0</v>
      </c>
      <c r="H261" s="133"/>
      <c r="I261" s="133"/>
      <c r="J261" s="133"/>
      <c r="K261" s="133"/>
      <c r="L261" s="133"/>
      <c r="M261" s="133"/>
      <c r="N261" s="133"/>
      <c r="O261" s="114"/>
    </row>
    <row r="262" spans="2:16" x14ac:dyDescent="0.3">
      <c r="B262" s="124" t="str">
        <f t="shared" ref="B262:E263" si="102">B120</f>
        <v>AOC</v>
      </c>
      <c r="C262" s="20" t="str">
        <f t="shared" si="102"/>
        <v>100G</v>
      </c>
      <c r="D262" s="20">
        <f t="shared" si="102"/>
        <v>8</v>
      </c>
      <c r="E262" s="134" t="str">
        <f t="shared" si="102"/>
        <v xml:space="preserve">QSFP-DD800, OSFP </v>
      </c>
      <c r="F262" s="133">
        <f t="shared" ref="F262:N262" si="103">F216*F67</f>
        <v>0</v>
      </c>
      <c r="G262" s="133">
        <f t="shared" si="103"/>
        <v>0</v>
      </c>
      <c r="H262" s="133"/>
      <c r="I262" s="133"/>
      <c r="J262" s="133"/>
      <c r="K262" s="133"/>
      <c r="L262" s="133"/>
      <c r="M262" s="133"/>
      <c r="N262" s="133"/>
      <c r="O262" s="114"/>
    </row>
    <row r="263" spans="2:16" x14ac:dyDescent="0.3">
      <c r="B263" s="125">
        <f t="shared" si="102"/>
        <v>0</v>
      </c>
      <c r="C263" s="126">
        <f t="shared" si="102"/>
        <v>0</v>
      </c>
      <c r="D263" s="126">
        <f t="shared" si="102"/>
        <v>0</v>
      </c>
      <c r="E263" s="136">
        <f t="shared" si="102"/>
        <v>0</v>
      </c>
      <c r="F263" s="151">
        <f t="shared" ref="F263:N263" si="104">F217*F68</f>
        <v>0</v>
      </c>
      <c r="G263" s="137">
        <f t="shared" si="104"/>
        <v>0</v>
      </c>
      <c r="H263" s="137"/>
      <c r="I263" s="137"/>
      <c r="J263" s="137"/>
      <c r="K263" s="137"/>
      <c r="L263" s="137"/>
      <c r="M263" s="137"/>
      <c r="N263" s="137"/>
      <c r="O263" s="114"/>
    </row>
    <row r="264" spans="2:16" x14ac:dyDescent="0.3">
      <c r="B264" s="139" t="s">
        <v>2</v>
      </c>
      <c r="C264" s="140"/>
      <c r="D264" s="140"/>
      <c r="E264" s="141"/>
      <c r="F264" s="142">
        <f t="shared" ref="F264:N264" si="105">SUM(F222:F263)</f>
        <v>42541610</v>
      </c>
      <c r="G264" s="142">
        <f t="shared" si="105"/>
        <v>52894767.5</v>
      </c>
      <c r="H264" s="142"/>
      <c r="I264" s="142"/>
      <c r="J264" s="142"/>
      <c r="K264" s="142"/>
      <c r="L264" s="142"/>
      <c r="M264" s="142"/>
      <c r="N264" s="142"/>
      <c r="O264" s="114"/>
    </row>
    <row r="265" spans="2:16" x14ac:dyDescent="0.3">
      <c r="B265" s="4"/>
    </row>
  </sheetData>
  <sortState ref="C35:E51">
    <sortCondition ref="C35:C51"/>
    <sortCondition ref="D35:D51"/>
  </sortState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O352"/>
  <sheetViews>
    <sheetView zoomScale="80" zoomScaleNormal="80" workbookViewId="0">
      <selection activeCell="G101" sqref="G101:M107"/>
    </sheetView>
  </sheetViews>
  <sheetFormatPr defaultColWidth="8.796875" defaultRowHeight="14.5" x14ac:dyDescent="0.35"/>
  <cols>
    <col min="1" max="1" width="5" style="204" customWidth="1"/>
    <col min="2" max="2" width="16.796875" style="204" customWidth="1"/>
    <col min="3" max="3" width="13.19921875" style="204" customWidth="1"/>
    <col min="4" max="4" width="19" style="204" customWidth="1"/>
    <col min="5" max="13" width="10.796875" style="204" customWidth="1"/>
    <col min="14" max="14" width="12.796875" style="204" customWidth="1"/>
    <col min="15" max="15" width="12.59765625" style="204" customWidth="1"/>
    <col min="16" max="16384" width="8.796875" style="204"/>
  </cols>
  <sheetData>
    <row r="2" spans="2:7" ht="19" x14ac:dyDescent="0.25">
      <c r="B2" s="203" t="str">
        <f>Introduction!B2</f>
        <v>LightCounting Market Research</v>
      </c>
    </row>
    <row r="3" spans="2:7" ht="19" x14ac:dyDescent="0.25">
      <c r="B3" s="205" t="str">
        <f>Introduction!B3</f>
        <v>December 2020 - sample template for illustrative purposes only</v>
      </c>
      <c r="G3" s="206"/>
    </row>
    <row r="4" spans="2:7" ht="19" x14ac:dyDescent="0.25">
      <c r="B4" s="207" t="str">
        <f>Introduction!B4</f>
        <v>3D Depth Sensing and Automotive LiDAR forecast</v>
      </c>
      <c r="G4" s="206"/>
    </row>
    <row r="6" spans="2:7" ht="19" x14ac:dyDescent="0.25">
      <c r="B6" s="276" t="s">
        <v>223</v>
      </c>
    </row>
    <row r="21" spans="2:13" ht="15" x14ac:dyDescent="0.2">
      <c r="B21" s="208" t="s">
        <v>128</v>
      </c>
      <c r="C21" s="209"/>
      <c r="D21" s="210"/>
      <c r="E21" s="211">
        <v>2017</v>
      </c>
      <c r="F21" s="211">
        <v>2018</v>
      </c>
      <c r="G21" s="211">
        <v>2019</v>
      </c>
      <c r="H21" s="211">
        <v>2020</v>
      </c>
      <c r="I21" s="211">
        <v>2021</v>
      </c>
      <c r="J21" s="211">
        <v>2022</v>
      </c>
      <c r="K21" s="211">
        <v>2023</v>
      </c>
      <c r="L21" s="211">
        <v>2024</v>
      </c>
      <c r="M21" s="211">
        <v>2025</v>
      </c>
    </row>
    <row r="22" spans="2:13" ht="15" x14ac:dyDescent="0.2">
      <c r="B22" s="209" t="s">
        <v>129</v>
      </c>
      <c r="C22" s="209"/>
      <c r="D22" s="211" t="s">
        <v>130</v>
      </c>
      <c r="E22" s="212">
        <v>93678928</v>
      </c>
      <c r="F22" s="212">
        <v>92385782</v>
      </c>
      <c r="G22" s="212"/>
      <c r="H22" s="212"/>
      <c r="I22" s="212"/>
      <c r="J22" s="212"/>
      <c r="K22" s="212"/>
      <c r="L22" s="212"/>
      <c r="M22" s="212"/>
    </row>
    <row r="23" spans="2:13" ht="15" x14ac:dyDescent="0.2">
      <c r="D23" s="211" t="s">
        <v>131</v>
      </c>
      <c r="E23" s="212">
        <f>E25+E26+E24+E27</f>
        <v>964994.28</v>
      </c>
      <c r="F23" s="212">
        <f t="shared" ref="F23:M23" si="0">F25+F26+F24+F27</f>
        <v>1193727.2749999999</v>
      </c>
      <c r="G23" s="212"/>
      <c r="H23" s="212"/>
      <c r="I23" s="212"/>
      <c r="J23" s="212"/>
      <c r="K23" s="212"/>
      <c r="L23" s="212"/>
      <c r="M23" s="212"/>
    </row>
    <row r="24" spans="2:13" x14ac:dyDescent="0.35">
      <c r="D24" s="213" t="s">
        <v>275</v>
      </c>
      <c r="E24" s="212">
        <v>936789.28</v>
      </c>
      <c r="F24" s="212">
        <v>1154822.2749999999</v>
      </c>
      <c r="G24" s="212"/>
      <c r="H24" s="212"/>
      <c r="I24" s="212"/>
      <c r="J24" s="212"/>
      <c r="K24" s="212"/>
      <c r="L24" s="212"/>
      <c r="M24" s="212"/>
    </row>
    <row r="25" spans="2:13" x14ac:dyDescent="0.35">
      <c r="D25" s="213" t="s">
        <v>276</v>
      </c>
      <c r="E25" s="212">
        <v>25000</v>
      </c>
      <c r="F25" s="212">
        <v>35000</v>
      </c>
      <c r="G25" s="212"/>
      <c r="H25" s="212"/>
      <c r="I25" s="212"/>
      <c r="J25" s="212"/>
      <c r="K25" s="212"/>
      <c r="L25" s="212"/>
      <c r="M25" s="212"/>
    </row>
    <row r="26" spans="2:13" x14ac:dyDescent="0.35">
      <c r="D26" s="213" t="s">
        <v>277</v>
      </c>
      <c r="E26" s="212">
        <v>3200</v>
      </c>
      <c r="F26" s="212">
        <v>3900</v>
      </c>
      <c r="G26" s="212"/>
      <c r="H26" s="212"/>
      <c r="I26" s="212"/>
      <c r="J26" s="212"/>
      <c r="K26" s="212"/>
      <c r="L26" s="212"/>
      <c r="M26" s="212"/>
    </row>
    <row r="27" spans="2:13" x14ac:dyDescent="0.35">
      <c r="D27" s="213" t="s">
        <v>278</v>
      </c>
      <c r="E27" s="212">
        <v>5</v>
      </c>
      <c r="F27" s="212">
        <v>5</v>
      </c>
      <c r="G27" s="212"/>
      <c r="H27" s="212"/>
      <c r="I27" s="212"/>
      <c r="J27" s="212"/>
      <c r="K27" s="212"/>
      <c r="L27" s="212"/>
      <c r="M27" s="212"/>
    </row>
    <row r="28" spans="2:13" ht="15" x14ac:dyDescent="0.2">
      <c r="D28" s="211" t="s">
        <v>132</v>
      </c>
      <c r="E28" s="214">
        <f>E23/E22</f>
        <v>1.0301081583683366E-2</v>
      </c>
      <c r="F28" s="214">
        <f t="shared" ref="F28:L28" si="1">F23/F22</f>
        <v>1.2921114582328263E-2</v>
      </c>
      <c r="G28" s="214"/>
      <c r="H28" s="214"/>
      <c r="I28" s="214"/>
      <c r="J28" s="214"/>
      <c r="K28" s="214"/>
      <c r="L28" s="214"/>
      <c r="M28" s="214"/>
    </row>
    <row r="29" spans="2:13" ht="15" x14ac:dyDescent="0.2">
      <c r="D29" s="213" t="s">
        <v>275</v>
      </c>
      <c r="E29" s="214">
        <f>E24/E22</f>
        <v>0.01</v>
      </c>
      <c r="F29" s="214">
        <f t="shared" ref="F29:L29" si="2">F24/F22</f>
        <v>1.2499999999999999E-2</v>
      </c>
      <c r="G29" s="214"/>
      <c r="H29" s="214"/>
      <c r="I29" s="214"/>
      <c r="J29" s="214"/>
      <c r="K29" s="214"/>
      <c r="L29" s="214"/>
      <c r="M29" s="214"/>
    </row>
    <row r="30" spans="2:13" ht="15" x14ac:dyDescent="0.2">
      <c r="D30" s="213" t="s">
        <v>276</v>
      </c>
      <c r="E30" s="214">
        <f>E25/E22</f>
        <v>2.6686898039653058E-4</v>
      </c>
      <c r="F30" s="214">
        <f t="shared" ref="F30:L30" si="3">F25/F22</f>
        <v>3.788461735378286E-4</v>
      </c>
      <c r="G30" s="214"/>
      <c r="H30" s="214"/>
      <c r="I30" s="214"/>
      <c r="J30" s="214"/>
      <c r="K30" s="214"/>
      <c r="L30" s="214"/>
      <c r="M30" s="214"/>
    </row>
    <row r="31" spans="2:13" ht="15" x14ac:dyDescent="0.2">
      <c r="D31" s="213" t="s">
        <v>277</v>
      </c>
      <c r="E31" s="214">
        <f>E26/E22</f>
        <v>3.4159229490755917E-5</v>
      </c>
      <c r="F31" s="214">
        <f t="shared" ref="F31:L32" si="4">F26/F22</f>
        <v>4.2214287908500899E-5</v>
      </c>
      <c r="G31" s="214"/>
      <c r="H31" s="214"/>
      <c r="I31" s="214"/>
      <c r="J31" s="214"/>
      <c r="K31" s="214"/>
      <c r="L31" s="214"/>
      <c r="M31" s="214"/>
    </row>
    <row r="32" spans="2:13" ht="15" x14ac:dyDescent="0.2">
      <c r="D32" s="213" t="s">
        <v>278</v>
      </c>
      <c r="E32" s="214">
        <f>E27/E23</f>
        <v>5.1813778626749993E-6</v>
      </c>
      <c r="F32" s="214">
        <f t="shared" si="4"/>
        <v>4.1885614115669766E-6</v>
      </c>
      <c r="G32" s="214"/>
      <c r="H32" s="214"/>
      <c r="I32" s="214"/>
      <c r="J32" s="214"/>
      <c r="K32" s="214"/>
      <c r="L32" s="214"/>
      <c r="M32" s="214"/>
    </row>
    <row r="33" spans="2:14" ht="15" x14ac:dyDescent="0.2">
      <c r="D33" s="215" t="s">
        <v>133</v>
      </c>
      <c r="E33" s="212">
        <f>E22-E23</f>
        <v>92713933.719999999</v>
      </c>
      <c r="F33" s="212">
        <f t="shared" ref="F33:L33" si="5">F22-F23</f>
        <v>91192054.724999994</v>
      </c>
      <c r="G33" s="212"/>
      <c r="H33" s="212"/>
      <c r="I33" s="212"/>
      <c r="J33" s="212"/>
      <c r="K33" s="212"/>
      <c r="L33" s="212"/>
      <c r="M33" s="212"/>
    </row>
    <row r="34" spans="2:14" ht="15" x14ac:dyDescent="0.2">
      <c r="D34" s="216" t="s">
        <v>134</v>
      </c>
      <c r="N34" s="217"/>
    </row>
    <row r="35" spans="2:14" ht="15" x14ac:dyDescent="0.2">
      <c r="D35" s="204" t="s">
        <v>135</v>
      </c>
    </row>
    <row r="36" spans="2:14" ht="16" x14ac:dyDescent="0.2">
      <c r="B36" s="218" t="s">
        <v>136</v>
      </c>
    </row>
    <row r="51" spans="2:14" ht="15" x14ac:dyDescent="0.2">
      <c r="C51" s="209"/>
      <c r="D51" s="219"/>
      <c r="E51" s="211">
        <v>2017</v>
      </c>
      <c r="F51" s="211">
        <v>2018</v>
      </c>
      <c r="G51" s="211">
        <v>2019</v>
      </c>
      <c r="H51" s="211">
        <v>2020</v>
      </c>
      <c r="I51" s="211">
        <v>2021</v>
      </c>
      <c r="J51" s="211">
        <v>2022</v>
      </c>
      <c r="K51" s="211">
        <v>2023</v>
      </c>
      <c r="L51" s="211">
        <v>2024</v>
      </c>
      <c r="M51" s="211">
        <v>2025</v>
      </c>
    </row>
    <row r="52" spans="2:14" ht="15" x14ac:dyDescent="0.2">
      <c r="C52" s="283" t="s">
        <v>138</v>
      </c>
      <c r="D52" s="284"/>
      <c r="E52" s="221">
        <v>936789.28</v>
      </c>
      <c r="F52" s="221">
        <v>1154822.2749999999</v>
      </c>
      <c r="G52" s="221"/>
      <c r="H52" s="221"/>
      <c r="I52" s="221"/>
      <c r="J52" s="221"/>
      <c r="K52" s="221"/>
      <c r="L52" s="221"/>
      <c r="M52" s="221"/>
      <c r="N52" s="209" t="s">
        <v>137</v>
      </c>
    </row>
    <row r="53" spans="2:14" ht="15" x14ac:dyDescent="0.2">
      <c r="C53" s="283" t="s">
        <v>140</v>
      </c>
      <c r="D53" s="285"/>
      <c r="E53" s="221">
        <v>25000</v>
      </c>
      <c r="F53" s="221">
        <v>35000</v>
      </c>
      <c r="G53" s="221"/>
      <c r="H53" s="221"/>
      <c r="I53" s="221"/>
      <c r="J53" s="221"/>
      <c r="K53" s="221"/>
      <c r="L53" s="221"/>
      <c r="M53" s="221"/>
      <c r="N53" s="209" t="s">
        <v>139</v>
      </c>
    </row>
    <row r="54" spans="2:14" ht="15" x14ac:dyDescent="0.2">
      <c r="C54" s="283" t="s">
        <v>142</v>
      </c>
      <c r="D54" s="285"/>
      <c r="E54" s="221">
        <v>16000</v>
      </c>
      <c r="F54" s="221">
        <v>19500</v>
      </c>
      <c r="G54" s="221"/>
      <c r="H54" s="221"/>
      <c r="I54" s="221"/>
      <c r="J54" s="221"/>
      <c r="K54" s="221"/>
      <c r="L54" s="221"/>
      <c r="M54" s="221"/>
      <c r="N54" s="209" t="s">
        <v>258</v>
      </c>
    </row>
    <row r="55" spans="2:14" ht="16" thickBot="1" x14ac:dyDescent="0.25">
      <c r="C55" s="286" t="s">
        <v>254</v>
      </c>
      <c r="D55" s="287"/>
      <c r="E55" s="222">
        <v>35</v>
      </c>
      <c r="F55" s="222">
        <v>35</v>
      </c>
      <c r="G55" s="222"/>
      <c r="H55" s="222"/>
      <c r="I55" s="222"/>
      <c r="J55" s="222"/>
      <c r="K55" s="222"/>
      <c r="L55" s="222"/>
      <c r="M55" s="222"/>
      <c r="N55" s="209" t="s">
        <v>259</v>
      </c>
    </row>
    <row r="56" spans="2:14" ht="15.5" thickTop="1" thickBot="1" x14ac:dyDescent="0.4">
      <c r="B56" s="209"/>
      <c r="C56" s="288" t="s">
        <v>143</v>
      </c>
      <c r="D56" s="289"/>
      <c r="E56" s="223">
        <f>SUM(E52:E55)</f>
        <v>977824.28</v>
      </c>
      <c r="F56" s="223">
        <f t="shared" ref="F56:M56" si="6">SUM(F52:F55)</f>
        <v>1209357.2749999999</v>
      </c>
      <c r="G56" s="223"/>
      <c r="H56" s="223"/>
      <c r="I56" s="223"/>
      <c r="J56" s="223"/>
      <c r="K56" s="223"/>
      <c r="L56" s="223"/>
      <c r="M56" s="223"/>
    </row>
    <row r="57" spans="2:14" ht="15" thickTop="1" x14ac:dyDescent="0.35">
      <c r="B57" s="209"/>
      <c r="C57" s="290" t="s">
        <v>144</v>
      </c>
      <c r="D57" s="291"/>
      <c r="E57" s="224">
        <f t="shared" ref="E57:L60" si="7">E61*10^6/E52</f>
        <v>75</v>
      </c>
      <c r="F57" s="224">
        <f t="shared" si="7"/>
        <v>65</v>
      </c>
      <c r="G57" s="225"/>
      <c r="H57" s="225"/>
      <c r="I57" s="225"/>
      <c r="J57" s="225"/>
      <c r="K57" s="225"/>
      <c r="L57" s="225"/>
      <c r="M57" s="225"/>
    </row>
    <row r="58" spans="2:14" x14ac:dyDescent="0.35">
      <c r="B58" s="209"/>
      <c r="C58" s="283" t="s">
        <v>145</v>
      </c>
      <c r="D58" s="285"/>
      <c r="E58" s="226">
        <f t="shared" si="7"/>
        <v>800</v>
      </c>
      <c r="F58" s="226">
        <f t="shared" si="7"/>
        <v>600</v>
      </c>
      <c r="G58" s="227"/>
      <c r="H58" s="227"/>
      <c r="I58" s="227"/>
      <c r="J58" s="227"/>
      <c r="K58" s="227"/>
      <c r="L58" s="227"/>
      <c r="M58" s="227"/>
    </row>
    <row r="59" spans="2:14" x14ac:dyDescent="0.35">
      <c r="B59" s="209"/>
      <c r="C59" s="283" t="s">
        <v>255</v>
      </c>
      <c r="D59" s="285"/>
      <c r="E59" s="226">
        <f t="shared" si="7"/>
        <v>10960</v>
      </c>
      <c r="F59" s="226">
        <f t="shared" si="7"/>
        <v>6800</v>
      </c>
      <c r="G59" s="227"/>
      <c r="H59" s="227"/>
      <c r="I59" s="227"/>
      <c r="J59" s="227"/>
      <c r="K59" s="227"/>
      <c r="L59" s="227"/>
      <c r="M59" s="227"/>
    </row>
    <row r="60" spans="2:14" ht="15" thickBot="1" x14ac:dyDescent="0.4">
      <c r="B60" s="209"/>
      <c r="C60" s="292" t="s">
        <v>256</v>
      </c>
      <c r="D60" s="293"/>
      <c r="E60" s="228">
        <f t="shared" si="7"/>
        <v>10914.285714285714</v>
      </c>
      <c r="F60" s="228">
        <f t="shared" si="7"/>
        <v>7885.7142857142853</v>
      </c>
      <c r="G60" s="228"/>
      <c r="H60" s="228"/>
      <c r="I60" s="229"/>
      <c r="J60" s="229"/>
      <c r="K60" s="229"/>
      <c r="L60" s="229"/>
      <c r="M60" s="229"/>
    </row>
    <row r="61" spans="2:14" ht="15" thickTop="1" x14ac:dyDescent="0.35">
      <c r="B61" s="209"/>
      <c r="C61" s="290" t="s">
        <v>146</v>
      </c>
      <c r="D61" s="291"/>
      <c r="E61" s="224">
        <v>70.259196000000003</v>
      </c>
      <c r="F61" s="224">
        <v>75.063447874999994</v>
      </c>
      <c r="G61" s="224"/>
      <c r="H61" s="224"/>
      <c r="I61" s="224"/>
      <c r="J61" s="224"/>
      <c r="K61" s="224"/>
      <c r="L61" s="224"/>
      <c r="M61" s="224"/>
    </row>
    <row r="62" spans="2:14" ht="15" x14ac:dyDescent="0.2">
      <c r="B62" s="209"/>
      <c r="C62" s="283" t="s">
        <v>147</v>
      </c>
      <c r="D62" s="285"/>
      <c r="E62" s="226">
        <v>20</v>
      </c>
      <c r="F62" s="226">
        <v>21</v>
      </c>
      <c r="G62" s="226"/>
      <c r="H62" s="226"/>
      <c r="I62" s="226"/>
      <c r="J62" s="226"/>
      <c r="K62" s="226"/>
      <c r="L62" s="226"/>
      <c r="M62" s="226"/>
    </row>
    <row r="63" spans="2:14" ht="15" x14ac:dyDescent="0.2">
      <c r="B63" s="209"/>
      <c r="C63" s="283" t="s">
        <v>148</v>
      </c>
      <c r="D63" s="285"/>
      <c r="E63" s="226">
        <v>175.36</v>
      </c>
      <c r="F63" s="226">
        <v>132.6</v>
      </c>
      <c r="G63" s="226"/>
      <c r="H63" s="226"/>
      <c r="I63" s="226"/>
      <c r="J63" s="226"/>
      <c r="K63" s="226"/>
      <c r="L63" s="226"/>
      <c r="M63" s="226"/>
    </row>
    <row r="64" spans="2:14" ht="16" thickBot="1" x14ac:dyDescent="0.25">
      <c r="B64" s="209"/>
      <c r="C64" s="292" t="s">
        <v>257</v>
      </c>
      <c r="D64" s="293"/>
      <c r="E64" s="294">
        <v>0.38200000000000001</v>
      </c>
      <c r="F64" s="294">
        <v>0.27600000000000002</v>
      </c>
      <c r="G64" s="294"/>
      <c r="H64" s="294"/>
      <c r="I64" s="294"/>
      <c r="J64" s="294"/>
      <c r="K64" s="294"/>
      <c r="L64" s="294"/>
      <c r="M64" s="294"/>
    </row>
    <row r="65" spans="2:13" ht="17" thickTop="1" thickBot="1" x14ac:dyDescent="0.25">
      <c r="B65" s="209"/>
      <c r="C65" s="288" t="s">
        <v>149</v>
      </c>
      <c r="D65" s="295"/>
      <c r="E65" s="296">
        <f>SUM(E61:E64)</f>
        <v>266.00119599999999</v>
      </c>
      <c r="F65" s="296">
        <f t="shared" ref="F65:M65" si="8">SUM(F61:F64)</f>
        <v>228.93944787499998</v>
      </c>
      <c r="G65" s="296"/>
      <c r="H65" s="296"/>
      <c r="I65" s="296"/>
      <c r="J65" s="296"/>
      <c r="K65" s="296"/>
      <c r="L65" s="296"/>
      <c r="M65" s="296"/>
    </row>
    <row r="66" spans="2:13" ht="16" thickTop="1" x14ac:dyDescent="0.2">
      <c r="B66" s="209"/>
      <c r="C66" s="230"/>
      <c r="D66" s="231"/>
      <c r="E66" s="219"/>
      <c r="F66" s="219"/>
      <c r="G66" s="219"/>
      <c r="H66" s="219"/>
      <c r="I66" s="219"/>
      <c r="J66" s="219"/>
      <c r="K66" s="219"/>
      <c r="L66" s="219"/>
      <c r="M66" s="219"/>
    </row>
    <row r="67" spans="2:13" ht="15.5" x14ac:dyDescent="0.35">
      <c r="B67" s="218" t="s">
        <v>150</v>
      </c>
    </row>
    <row r="68" spans="2:13" x14ac:dyDescent="0.35">
      <c r="B68" s="209" t="s">
        <v>260</v>
      </c>
    </row>
    <row r="69" spans="2:13" ht="15.5" x14ac:dyDescent="0.35">
      <c r="B69" s="218"/>
    </row>
    <row r="70" spans="2:13" ht="15.5" x14ac:dyDescent="0.35">
      <c r="B70" s="218"/>
    </row>
    <row r="71" spans="2:13" ht="15.5" x14ac:dyDescent="0.35">
      <c r="B71" s="218"/>
    </row>
    <row r="72" spans="2:13" ht="15.5" x14ac:dyDescent="0.35">
      <c r="B72" s="218"/>
    </row>
    <row r="73" spans="2:13" ht="15.5" x14ac:dyDescent="0.35">
      <c r="B73" s="218"/>
    </row>
    <row r="74" spans="2:13" ht="15.5" x14ac:dyDescent="0.35">
      <c r="B74" s="218"/>
    </row>
    <row r="75" spans="2:13" ht="15.5" x14ac:dyDescent="0.35">
      <c r="B75" s="218"/>
    </row>
    <row r="76" spans="2:13" ht="15.5" x14ac:dyDescent="0.35">
      <c r="B76" s="218"/>
    </row>
    <row r="77" spans="2:13" ht="15.5" x14ac:dyDescent="0.35">
      <c r="B77" s="218"/>
    </row>
    <row r="78" spans="2:13" ht="15.5" x14ac:dyDescent="0.35">
      <c r="B78" s="218"/>
    </row>
    <row r="79" spans="2:13" ht="15.5" x14ac:dyDescent="0.35">
      <c r="B79" s="218"/>
    </row>
    <row r="80" spans="2:13" ht="15.5" x14ac:dyDescent="0.35">
      <c r="B80" s="218"/>
    </row>
    <row r="81" spans="2:15" ht="15.5" x14ac:dyDescent="0.35">
      <c r="B81" s="218"/>
    </row>
    <row r="82" spans="2:15" x14ac:dyDescent="0.35">
      <c r="B82" s="208" t="s">
        <v>151</v>
      </c>
      <c r="E82" s="232">
        <v>2017</v>
      </c>
      <c r="F82" s="233">
        <v>2018</v>
      </c>
      <c r="G82" s="233">
        <v>2019</v>
      </c>
      <c r="H82" s="233">
        <v>2020</v>
      </c>
      <c r="I82" s="233">
        <v>2021</v>
      </c>
      <c r="J82" s="233">
        <v>2022</v>
      </c>
      <c r="K82" s="233">
        <v>2023</v>
      </c>
      <c r="L82" s="233">
        <v>2024</v>
      </c>
      <c r="M82" s="233">
        <v>2025</v>
      </c>
    </row>
    <row r="83" spans="2:15" x14ac:dyDescent="0.35">
      <c r="B83" s="234" t="s">
        <v>176</v>
      </c>
      <c r="C83" s="235"/>
      <c r="D83" s="236"/>
      <c r="E83" s="237">
        <v>936789.28</v>
      </c>
      <c r="F83" s="237">
        <v>1154822.2749999999</v>
      </c>
      <c r="G83" s="237"/>
      <c r="H83" s="237"/>
      <c r="I83" s="237"/>
      <c r="J83" s="237"/>
      <c r="K83" s="237"/>
      <c r="L83" s="237"/>
      <c r="M83" s="237"/>
      <c r="N83" s="209" t="s">
        <v>226</v>
      </c>
      <c r="O83" s="209"/>
    </row>
    <row r="84" spans="2:15" x14ac:dyDescent="0.35">
      <c r="B84" s="238" t="s">
        <v>182</v>
      </c>
      <c r="C84" s="239"/>
      <c r="D84" s="240"/>
      <c r="E84" s="241">
        <v>25000</v>
      </c>
      <c r="F84" s="241">
        <v>35000</v>
      </c>
      <c r="G84" s="241"/>
      <c r="H84" s="241"/>
      <c r="I84" s="241"/>
      <c r="J84" s="241"/>
      <c r="K84" s="241"/>
      <c r="L84" s="241"/>
      <c r="M84" s="241"/>
      <c r="N84" s="209" t="s">
        <v>152</v>
      </c>
      <c r="O84" s="209"/>
    </row>
    <row r="85" spans="2:15" x14ac:dyDescent="0.35">
      <c r="B85" s="238" t="s">
        <v>271</v>
      </c>
      <c r="C85" s="239"/>
      <c r="D85" s="240"/>
      <c r="E85" s="241">
        <v>12820</v>
      </c>
      <c r="F85" s="241">
        <v>15620</v>
      </c>
      <c r="G85" s="241"/>
      <c r="H85" s="241"/>
      <c r="I85" s="241"/>
      <c r="J85" s="241"/>
      <c r="K85" s="241"/>
      <c r="L85" s="241"/>
      <c r="M85" s="241"/>
      <c r="N85" s="209" t="s">
        <v>224</v>
      </c>
    </row>
    <row r="86" spans="2:15" x14ac:dyDescent="0.35">
      <c r="B86" s="238" t="s">
        <v>272</v>
      </c>
      <c r="C86" s="239"/>
      <c r="D86" s="240"/>
      <c r="E86" s="241">
        <v>10</v>
      </c>
      <c r="F86" s="241">
        <v>10</v>
      </c>
      <c r="G86" s="241"/>
      <c r="H86" s="241"/>
      <c r="I86" s="241"/>
      <c r="J86" s="241"/>
      <c r="K86" s="241"/>
      <c r="L86" s="241"/>
      <c r="M86" s="241"/>
      <c r="N86" s="209" t="s">
        <v>225</v>
      </c>
      <c r="O86" s="209"/>
    </row>
    <row r="87" spans="2:15" x14ac:dyDescent="0.35">
      <c r="B87" s="242" t="s">
        <v>273</v>
      </c>
      <c r="C87" s="243"/>
      <c r="D87" s="244"/>
      <c r="E87" s="241">
        <v>3202.5</v>
      </c>
      <c r="F87" s="241">
        <v>3902.5</v>
      </c>
      <c r="G87" s="241"/>
      <c r="H87" s="241"/>
      <c r="I87" s="241"/>
      <c r="J87" s="241"/>
      <c r="K87" s="241"/>
      <c r="L87" s="241"/>
      <c r="M87" s="241"/>
      <c r="N87" s="209" t="s">
        <v>153</v>
      </c>
      <c r="O87" s="209"/>
    </row>
    <row r="88" spans="2:15" x14ac:dyDescent="0.35">
      <c r="B88" s="242" t="s">
        <v>274</v>
      </c>
      <c r="C88" s="243"/>
      <c r="D88" s="244"/>
      <c r="E88" s="241">
        <v>2.5</v>
      </c>
      <c r="F88" s="241">
        <v>2.5</v>
      </c>
      <c r="G88" s="241"/>
      <c r="H88" s="241"/>
      <c r="I88" s="241"/>
      <c r="J88" s="241"/>
      <c r="K88" s="241"/>
      <c r="L88" s="241"/>
      <c r="M88" s="241"/>
      <c r="N88" s="209" t="s">
        <v>154</v>
      </c>
      <c r="O88" s="209"/>
    </row>
    <row r="89" spans="2:15" x14ac:dyDescent="0.35">
      <c r="B89" s="220" t="s">
        <v>2</v>
      </c>
      <c r="C89" s="245"/>
      <c r="D89" s="246"/>
      <c r="E89" s="247">
        <f>SUM(E83:E88)</f>
        <v>977824.28</v>
      </c>
      <c r="F89" s="247">
        <f t="shared" ref="F89:M89" si="9">SUM(F83:F88)</f>
        <v>1209357.2749999999</v>
      </c>
      <c r="G89" s="247"/>
      <c r="H89" s="247"/>
      <c r="I89" s="247"/>
      <c r="J89" s="247"/>
      <c r="K89" s="247"/>
      <c r="L89" s="247"/>
      <c r="M89" s="247"/>
    </row>
    <row r="91" spans="2:15" x14ac:dyDescent="0.35">
      <c r="B91" s="208" t="s">
        <v>155</v>
      </c>
      <c r="E91" s="232">
        <v>2017</v>
      </c>
      <c r="F91" s="233">
        <v>2018</v>
      </c>
      <c r="G91" s="233">
        <v>2019</v>
      </c>
      <c r="H91" s="233">
        <v>2020</v>
      </c>
      <c r="I91" s="233">
        <v>2021</v>
      </c>
      <c r="J91" s="233">
        <v>2022</v>
      </c>
      <c r="K91" s="233">
        <v>2023</v>
      </c>
      <c r="L91" s="233">
        <v>2024</v>
      </c>
      <c r="M91" s="233">
        <v>2025</v>
      </c>
    </row>
    <row r="92" spans="2:15" x14ac:dyDescent="0.35">
      <c r="B92" s="234" t="str">
        <f t="shared" ref="B92:B98" si="10">B83</f>
        <v>Range-finder for AEB</v>
      </c>
      <c r="C92" s="235"/>
      <c r="D92" s="236"/>
      <c r="E92" s="248">
        <f t="shared" ref="E92:L97" si="11">IF(E83=0,,E101*10^6/E83)</f>
        <v>75</v>
      </c>
      <c r="F92" s="248">
        <f t="shared" si="11"/>
        <v>65</v>
      </c>
      <c r="G92" s="248"/>
      <c r="H92" s="248"/>
      <c r="I92" s="248"/>
      <c r="J92" s="248"/>
      <c r="K92" s="248"/>
      <c r="L92" s="248"/>
      <c r="M92" s="248"/>
    </row>
    <row r="93" spans="2:15" x14ac:dyDescent="0.35">
      <c r="B93" s="242" t="str">
        <f t="shared" si="10"/>
        <v>Forward facing sensor (L3)</v>
      </c>
      <c r="C93" s="243"/>
      <c r="D93" s="244"/>
      <c r="E93" s="248">
        <f t="shared" si="11"/>
        <v>800</v>
      </c>
      <c r="F93" s="248">
        <f t="shared" si="11"/>
        <v>600</v>
      </c>
      <c r="G93" s="248"/>
      <c r="H93" s="248"/>
      <c r="I93" s="248"/>
      <c r="J93" s="248"/>
      <c r="K93" s="248"/>
      <c r="L93" s="248"/>
      <c r="M93" s="248"/>
    </row>
    <row r="94" spans="2:15" x14ac:dyDescent="0.35">
      <c r="B94" s="242" t="str">
        <f t="shared" si="10"/>
        <v>Corner/side sensor (L4/5 RT/AT)</v>
      </c>
      <c r="C94" s="243"/>
      <c r="D94" s="244"/>
      <c r="E94" s="248">
        <f t="shared" si="11"/>
        <v>1199.9999999999998</v>
      </c>
      <c r="F94" s="248">
        <f t="shared" si="11"/>
        <v>1000</v>
      </c>
      <c r="G94" s="248"/>
      <c r="H94" s="248"/>
      <c r="I94" s="248"/>
      <c r="J94" s="248"/>
      <c r="K94" s="248"/>
      <c r="L94" s="248"/>
      <c r="M94" s="248"/>
    </row>
    <row r="95" spans="2:15" x14ac:dyDescent="0.35">
      <c r="B95" s="242" t="str">
        <f t="shared" si="10"/>
        <v>Front/rear facing sensor (L4/5 RT/AT)</v>
      </c>
      <c r="C95" s="243"/>
      <c r="D95" s="244"/>
      <c r="E95" s="248"/>
      <c r="F95" s="248"/>
      <c r="G95" s="248"/>
      <c r="H95" s="248"/>
      <c r="I95" s="248"/>
      <c r="J95" s="248"/>
      <c r="K95" s="248"/>
      <c r="L95" s="248"/>
      <c r="M95" s="248"/>
    </row>
    <row r="96" spans="2:15" x14ac:dyDescent="0.35">
      <c r="B96" s="242" t="str">
        <f t="shared" si="10"/>
        <v>360° sensor (L4/5 RT/AT)</v>
      </c>
      <c r="C96" s="243"/>
      <c r="D96" s="244"/>
      <c r="E96" s="248">
        <f>IF(E87=0,,E105*10^6/E87)</f>
        <v>50000</v>
      </c>
      <c r="F96" s="248">
        <f>IF(F87=0,,F105*10^6/F87)</f>
        <v>30000</v>
      </c>
      <c r="G96" s="248"/>
      <c r="H96" s="248"/>
      <c r="I96" s="248"/>
      <c r="J96" s="248"/>
      <c r="K96" s="248"/>
      <c r="L96" s="248"/>
      <c r="M96" s="248"/>
    </row>
    <row r="97" spans="2:13" x14ac:dyDescent="0.35">
      <c r="B97" s="242" t="str">
        <f t="shared" si="10"/>
        <v>Next gen 360° sensor (L4/5 RT/AT)</v>
      </c>
      <c r="C97" s="243"/>
      <c r="D97" s="244"/>
      <c r="E97" s="248"/>
      <c r="F97" s="248"/>
      <c r="G97" s="248"/>
      <c r="H97" s="248"/>
      <c r="I97" s="248"/>
      <c r="J97" s="248"/>
      <c r="K97" s="248"/>
      <c r="L97" s="248"/>
      <c r="M97" s="248"/>
    </row>
    <row r="98" spans="2:13" x14ac:dyDescent="0.35">
      <c r="B98" s="220" t="str">
        <f t="shared" si="10"/>
        <v>Total</v>
      </c>
      <c r="C98" s="245"/>
      <c r="D98" s="246"/>
      <c r="E98" s="249">
        <f t="shared" ref="E98:L98" si="12">E107*10^6/E89</f>
        <v>272.03374004989939</v>
      </c>
      <c r="F98" s="249">
        <f t="shared" si="12"/>
        <v>189.3067107691563</v>
      </c>
      <c r="G98" s="249"/>
      <c r="H98" s="249"/>
      <c r="I98" s="249"/>
      <c r="J98" s="249"/>
      <c r="K98" s="249"/>
      <c r="L98" s="249"/>
      <c r="M98" s="249"/>
    </row>
    <row r="100" spans="2:13" x14ac:dyDescent="0.35">
      <c r="B100" s="208" t="s">
        <v>156</v>
      </c>
      <c r="E100" s="232">
        <v>2017</v>
      </c>
      <c r="F100" s="233">
        <v>2018</v>
      </c>
      <c r="G100" s="233">
        <v>2019</v>
      </c>
      <c r="H100" s="233">
        <v>2020</v>
      </c>
      <c r="I100" s="233">
        <v>2021</v>
      </c>
      <c r="J100" s="233">
        <v>2022</v>
      </c>
      <c r="K100" s="233">
        <v>2023</v>
      </c>
      <c r="L100" s="233">
        <v>2024</v>
      </c>
      <c r="M100" s="233">
        <v>2025</v>
      </c>
    </row>
    <row r="101" spans="2:13" x14ac:dyDescent="0.35">
      <c r="B101" s="234" t="str">
        <f>B92</f>
        <v>Range-finder for AEB</v>
      </c>
      <c r="C101" s="235"/>
      <c r="D101" s="236"/>
      <c r="E101" s="248">
        <v>70.259196000000003</v>
      </c>
      <c r="F101" s="248">
        <v>75.063447874999994</v>
      </c>
      <c r="G101" s="248"/>
      <c r="H101" s="248"/>
      <c r="I101" s="248"/>
      <c r="J101" s="248"/>
      <c r="K101" s="248"/>
      <c r="L101" s="248"/>
      <c r="M101" s="248"/>
    </row>
    <row r="102" spans="2:13" x14ac:dyDescent="0.35">
      <c r="B102" s="242" t="str">
        <f t="shared" ref="B102:B107" si="13">B84</f>
        <v>Forward facing sensor (L3)</v>
      </c>
      <c r="C102" s="243"/>
      <c r="D102" s="244"/>
      <c r="E102" s="248">
        <v>20</v>
      </c>
      <c r="F102" s="248">
        <v>21</v>
      </c>
      <c r="G102" s="248"/>
      <c r="H102" s="248"/>
      <c r="I102" s="248"/>
      <c r="J102" s="248"/>
      <c r="K102" s="248"/>
      <c r="L102" s="248"/>
      <c r="M102" s="248"/>
    </row>
    <row r="103" spans="2:13" x14ac:dyDescent="0.35">
      <c r="B103" s="242" t="str">
        <f t="shared" si="13"/>
        <v>Corner/side sensor (L4/5 RT/AT)</v>
      </c>
      <c r="C103" s="243"/>
      <c r="D103" s="244"/>
      <c r="E103" s="248">
        <v>15.383999999999999</v>
      </c>
      <c r="F103" s="248">
        <v>15.62</v>
      </c>
      <c r="G103" s="248"/>
      <c r="H103" s="248"/>
      <c r="I103" s="248"/>
      <c r="J103" s="248"/>
      <c r="K103" s="248"/>
      <c r="L103" s="248"/>
      <c r="M103" s="248"/>
    </row>
    <row r="104" spans="2:13" x14ac:dyDescent="0.35">
      <c r="B104" s="242" t="str">
        <f t="shared" si="13"/>
        <v>Front/rear facing sensor (L4/5 RT/AT)</v>
      </c>
      <c r="C104" s="243"/>
      <c r="D104" s="244"/>
      <c r="E104" s="248">
        <v>8.0000000000000002E-3</v>
      </c>
      <c r="F104" s="248">
        <v>6.0000000000000001E-3</v>
      </c>
      <c r="G104" s="248"/>
      <c r="H104" s="248"/>
      <c r="I104" s="248"/>
      <c r="J104" s="248"/>
      <c r="K104" s="248"/>
      <c r="L104" s="248"/>
      <c r="M104" s="248"/>
    </row>
    <row r="105" spans="2:13" x14ac:dyDescent="0.35">
      <c r="B105" s="242" t="str">
        <f t="shared" si="13"/>
        <v>360° sensor (L4/5 RT/AT)</v>
      </c>
      <c r="C105" s="243"/>
      <c r="D105" s="244"/>
      <c r="E105" s="248">
        <v>160.125</v>
      </c>
      <c r="F105" s="248">
        <v>117.075</v>
      </c>
      <c r="G105" s="248"/>
      <c r="H105" s="248"/>
      <c r="I105" s="248"/>
      <c r="J105" s="248"/>
      <c r="K105" s="248"/>
      <c r="L105" s="248"/>
      <c r="M105" s="248"/>
    </row>
    <row r="106" spans="2:13" x14ac:dyDescent="0.35">
      <c r="B106" s="242" t="str">
        <f t="shared" si="13"/>
        <v>Next gen 360° sensor (L4/5 RT/AT)</v>
      </c>
      <c r="C106" s="243"/>
      <c r="D106" s="244"/>
      <c r="E106" s="248">
        <v>0.22500000000000001</v>
      </c>
      <c r="F106" s="248">
        <v>0.17499999999999999</v>
      </c>
      <c r="G106" s="248"/>
      <c r="H106" s="248"/>
      <c r="I106" s="248"/>
      <c r="J106" s="248"/>
      <c r="K106" s="248"/>
      <c r="L106" s="248"/>
      <c r="M106" s="248"/>
    </row>
    <row r="107" spans="2:13" x14ac:dyDescent="0.35">
      <c r="B107" s="220" t="str">
        <f t="shared" si="13"/>
        <v>Total</v>
      </c>
      <c r="C107" s="245"/>
      <c r="D107" s="246"/>
      <c r="E107" s="249">
        <f>SUM(E101:E106)</f>
        <v>266.00119600000005</v>
      </c>
      <c r="F107" s="249">
        <f t="shared" ref="F107" si="14">SUM(F101:F106)</f>
        <v>228.93944787500001</v>
      </c>
      <c r="G107" s="249"/>
      <c r="H107" s="249"/>
      <c r="I107" s="249"/>
      <c r="J107" s="249"/>
      <c r="K107" s="249"/>
      <c r="L107" s="249"/>
      <c r="M107" s="249"/>
    </row>
    <row r="108" spans="2:13" x14ac:dyDescent="0.35"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</row>
    <row r="109" spans="2:13" x14ac:dyDescent="0.35"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</row>
    <row r="110" spans="2:13" x14ac:dyDescent="0.35"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</row>
    <row r="111" spans="2:13" x14ac:dyDescent="0.35"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</row>
    <row r="112" spans="2:13" x14ac:dyDescent="0.35"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</row>
    <row r="113" spans="2:13" x14ac:dyDescent="0.35"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</row>
    <row r="114" spans="2:13" x14ac:dyDescent="0.35"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</row>
    <row r="115" spans="2:13" x14ac:dyDescent="0.35"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</row>
    <row r="116" spans="2:13" x14ac:dyDescent="0.35"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</row>
    <row r="117" spans="2:13" x14ac:dyDescent="0.35"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</row>
    <row r="118" spans="2:13" x14ac:dyDescent="0.35"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</row>
    <row r="119" spans="2:13" x14ac:dyDescent="0.35"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</row>
    <row r="120" spans="2:13" x14ac:dyDescent="0.35"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</row>
    <row r="121" spans="2:13" x14ac:dyDescent="0.35"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</row>
    <row r="122" spans="2:13" x14ac:dyDescent="0.35"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</row>
    <row r="123" spans="2:13" x14ac:dyDescent="0.35"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</row>
    <row r="124" spans="2:13" x14ac:dyDescent="0.35"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</row>
    <row r="125" spans="2:13" x14ac:dyDescent="0.35"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</row>
    <row r="126" spans="2:13" x14ac:dyDescent="0.35"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</row>
    <row r="127" spans="2:13" x14ac:dyDescent="0.35"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</row>
    <row r="128" spans="2:13" x14ac:dyDescent="0.35">
      <c r="B128" s="209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</row>
    <row r="129" spans="2:13" x14ac:dyDescent="0.35">
      <c r="B129" s="209"/>
      <c r="C129" s="209"/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</row>
    <row r="130" spans="2:13" x14ac:dyDescent="0.35">
      <c r="B130" s="209"/>
      <c r="C130" s="209"/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</row>
    <row r="131" spans="2:13" x14ac:dyDescent="0.35">
      <c r="B131" s="209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</row>
    <row r="132" spans="2:13" x14ac:dyDescent="0.35"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</row>
    <row r="133" spans="2:13" x14ac:dyDescent="0.35">
      <c r="B133" s="209"/>
      <c r="C133" s="209"/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</row>
    <row r="134" spans="2:13" x14ac:dyDescent="0.35">
      <c r="B134" s="209"/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</row>
    <row r="135" spans="2:13" x14ac:dyDescent="0.35"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</row>
    <row r="136" spans="2:13" x14ac:dyDescent="0.35">
      <c r="B136" s="209"/>
      <c r="C136" s="209"/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</row>
    <row r="137" spans="2:13" x14ac:dyDescent="0.35"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</row>
    <row r="138" spans="2:13" x14ac:dyDescent="0.35">
      <c r="B138" s="209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</row>
    <row r="139" spans="2:13" x14ac:dyDescent="0.35">
      <c r="B139" s="209"/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</row>
    <row r="140" spans="2:13" x14ac:dyDescent="0.35">
      <c r="B140" s="209"/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</row>
    <row r="141" spans="2:13" x14ac:dyDescent="0.35"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</row>
    <row r="142" spans="2:13" x14ac:dyDescent="0.35"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</row>
    <row r="143" spans="2:13" x14ac:dyDescent="0.35"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</row>
    <row r="144" spans="2:13" x14ac:dyDescent="0.35"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</row>
    <row r="145" spans="2:13" x14ac:dyDescent="0.35"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</row>
    <row r="146" spans="2:13" x14ac:dyDescent="0.35"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</row>
    <row r="147" spans="2:13" x14ac:dyDescent="0.35">
      <c r="B147" s="209"/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</row>
    <row r="148" spans="2:13" x14ac:dyDescent="0.35">
      <c r="B148" s="209"/>
      <c r="C148" s="209"/>
      <c r="D148" s="209"/>
      <c r="E148" s="209"/>
      <c r="F148" s="209"/>
      <c r="G148" s="209"/>
      <c r="H148" s="209"/>
      <c r="I148" s="209"/>
      <c r="J148" s="209"/>
      <c r="K148" s="209"/>
      <c r="L148" s="209"/>
      <c r="M148" s="209"/>
    </row>
    <row r="149" spans="2:13" x14ac:dyDescent="0.35">
      <c r="B149" s="209"/>
      <c r="C149" s="209"/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</row>
    <row r="150" spans="2:13" x14ac:dyDescent="0.35">
      <c r="B150" s="209"/>
      <c r="C150" s="209"/>
      <c r="D150" s="209"/>
      <c r="E150" s="209"/>
      <c r="F150" s="209"/>
      <c r="G150" s="209"/>
      <c r="H150" s="209"/>
      <c r="I150" s="209"/>
      <c r="J150" s="209"/>
      <c r="K150" s="209"/>
      <c r="L150" s="209"/>
      <c r="M150" s="209"/>
    </row>
    <row r="151" spans="2:13" x14ac:dyDescent="0.35">
      <c r="B151" s="209"/>
      <c r="C151" s="209"/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</row>
    <row r="152" spans="2:13" x14ac:dyDescent="0.35">
      <c r="B152" s="209"/>
      <c r="C152" s="209"/>
      <c r="D152" s="209"/>
      <c r="E152" s="209"/>
      <c r="F152" s="209"/>
      <c r="G152" s="209"/>
      <c r="H152" s="209"/>
      <c r="I152" s="209"/>
      <c r="J152" s="209"/>
      <c r="K152" s="209"/>
      <c r="L152" s="209"/>
      <c r="M152" s="209"/>
    </row>
    <row r="153" spans="2:13" x14ac:dyDescent="0.35"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</row>
    <row r="154" spans="2:13" x14ac:dyDescent="0.35">
      <c r="B154" s="209"/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</row>
    <row r="155" spans="2:13" x14ac:dyDescent="0.35">
      <c r="B155" s="209"/>
      <c r="C155" s="209"/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</row>
    <row r="156" spans="2:13" x14ac:dyDescent="0.35">
      <c r="B156" s="209"/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</row>
    <row r="157" spans="2:13" x14ac:dyDescent="0.35">
      <c r="B157" s="209"/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</row>
    <row r="158" spans="2:13" x14ac:dyDescent="0.35">
      <c r="B158" s="209"/>
      <c r="C158" s="209"/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</row>
    <row r="159" spans="2:13" x14ac:dyDescent="0.35">
      <c r="B159" s="209"/>
      <c r="C159" s="209"/>
      <c r="D159" s="209"/>
      <c r="E159" s="209"/>
      <c r="F159" s="209"/>
      <c r="G159" s="209"/>
      <c r="H159" s="209"/>
      <c r="I159" s="209"/>
      <c r="J159" s="209"/>
      <c r="K159" s="209"/>
      <c r="L159" s="209"/>
      <c r="M159" s="209"/>
    </row>
    <row r="160" spans="2:13" x14ac:dyDescent="0.35">
      <c r="B160" s="209"/>
      <c r="C160" s="209"/>
      <c r="D160" s="209"/>
      <c r="E160" s="209"/>
      <c r="F160" s="209"/>
      <c r="G160" s="209"/>
      <c r="H160" s="209"/>
      <c r="I160" s="209"/>
      <c r="J160" s="209"/>
      <c r="K160" s="209"/>
      <c r="L160" s="209"/>
      <c r="M160" s="209"/>
    </row>
    <row r="161" spans="2:13" x14ac:dyDescent="0.35">
      <c r="B161" s="209"/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</row>
    <row r="162" spans="2:13" x14ac:dyDescent="0.35">
      <c r="B162" s="209"/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</row>
    <row r="163" spans="2:13" x14ac:dyDescent="0.35">
      <c r="B163" s="209"/>
      <c r="C163" s="209"/>
      <c r="D163" s="209"/>
      <c r="E163" s="209"/>
      <c r="F163" s="209"/>
      <c r="G163" s="209"/>
      <c r="H163" s="209"/>
      <c r="I163" s="209"/>
      <c r="J163" s="209"/>
      <c r="K163" s="209"/>
      <c r="L163" s="209"/>
      <c r="M163" s="209"/>
    </row>
    <row r="164" spans="2:13" x14ac:dyDescent="0.35">
      <c r="B164" s="209"/>
      <c r="C164" s="209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</row>
    <row r="165" spans="2:13" x14ac:dyDescent="0.35">
      <c r="B165" s="209"/>
      <c r="C165" s="209"/>
      <c r="D165" s="209"/>
      <c r="E165" s="209"/>
      <c r="F165" s="209"/>
      <c r="G165" s="209"/>
      <c r="H165" s="209"/>
      <c r="I165" s="209"/>
      <c r="J165" s="209"/>
      <c r="K165" s="209"/>
      <c r="L165" s="209"/>
      <c r="M165" s="209"/>
    </row>
    <row r="166" spans="2:13" x14ac:dyDescent="0.35">
      <c r="B166" s="209"/>
      <c r="C166" s="209"/>
      <c r="D166" s="209"/>
      <c r="E166" s="209"/>
      <c r="F166" s="209"/>
      <c r="G166" s="209"/>
      <c r="H166" s="209"/>
      <c r="I166" s="209"/>
      <c r="J166" s="209"/>
      <c r="K166" s="209"/>
      <c r="L166" s="209"/>
      <c r="M166" s="209"/>
    </row>
    <row r="167" spans="2:13" x14ac:dyDescent="0.35">
      <c r="B167" s="209"/>
      <c r="C167" s="209"/>
      <c r="D167" s="209"/>
      <c r="E167" s="209"/>
      <c r="F167" s="209"/>
      <c r="G167" s="209"/>
      <c r="H167" s="209"/>
      <c r="I167" s="209"/>
      <c r="J167" s="209"/>
      <c r="K167" s="209"/>
      <c r="L167" s="209"/>
      <c r="M167" s="209"/>
    </row>
    <row r="168" spans="2:13" x14ac:dyDescent="0.35">
      <c r="B168" s="209"/>
      <c r="C168" s="209"/>
      <c r="D168" s="209"/>
      <c r="E168" s="209"/>
      <c r="F168" s="209"/>
      <c r="G168" s="209"/>
      <c r="H168" s="209"/>
      <c r="I168" s="209"/>
      <c r="J168" s="209"/>
      <c r="K168" s="209"/>
      <c r="L168" s="209"/>
      <c r="M168" s="209"/>
    </row>
    <row r="169" spans="2:13" x14ac:dyDescent="0.35">
      <c r="B169" s="209"/>
      <c r="C169" s="209"/>
      <c r="D169" s="209"/>
      <c r="E169" s="209"/>
      <c r="F169" s="209"/>
      <c r="G169" s="209"/>
      <c r="H169" s="209"/>
      <c r="I169" s="209"/>
      <c r="J169" s="209"/>
      <c r="K169" s="209"/>
      <c r="L169" s="209"/>
      <c r="M169" s="209"/>
    </row>
    <row r="170" spans="2:13" x14ac:dyDescent="0.35">
      <c r="B170" s="209"/>
      <c r="C170" s="209"/>
      <c r="D170" s="209"/>
      <c r="E170" s="209"/>
      <c r="F170" s="209"/>
      <c r="G170" s="209"/>
      <c r="H170" s="209"/>
      <c r="I170" s="209"/>
      <c r="J170" s="209"/>
      <c r="K170" s="209"/>
      <c r="L170" s="209"/>
      <c r="M170" s="209"/>
    </row>
    <row r="171" spans="2:13" x14ac:dyDescent="0.35">
      <c r="B171" s="209"/>
      <c r="C171" s="209"/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</row>
    <row r="172" spans="2:13" x14ac:dyDescent="0.35">
      <c r="B172" s="209"/>
      <c r="C172" s="209"/>
      <c r="D172" s="209"/>
      <c r="E172" s="209"/>
      <c r="F172" s="209"/>
      <c r="G172" s="209"/>
      <c r="H172" s="209"/>
      <c r="I172" s="209"/>
      <c r="J172" s="209"/>
      <c r="K172" s="209"/>
      <c r="L172" s="209"/>
      <c r="M172" s="209"/>
    </row>
    <row r="173" spans="2:13" x14ac:dyDescent="0.35">
      <c r="B173" s="209"/>
      <c r="C173" s="209"/>
      <c r="D173" s="209"/>
      <c r="E173" s="209"/>
      <c r="F173" s="209"/>
      <c r="G173" s="209"/>
      <c r="H173" s="209"/>
      <c r="I173" s="209"/>
      <c r="J173" s="209"/>
      <c r="K173" s="209"/>
      <c r="L173" s="209"/>
      <c r="M173" s="209"/>
    </row>
    <row r="174" spans="2:13" x14ac:dyDescent="0.35">
      <c r="B174" s="209"/>
      <c r="C174" s="209"/>
      <c r="D174" s="209"/>
      <c r="E174" s="209"/>
      <c r="F174" s="209"/>
      <c r="G174" s="209"/>
      <c r="H174" s="209"/>
      <c r="I174" s="209"/>
      <c r="J174" s="209"/>
      <c r="K174" s="209"/>
      <c r="L174" s="209"/>
      <c r="M174" s="209"/>
    </row>
    <row r="175" spans="2:13" x14ac:dyDescent="0.35">
      <c r="B175" s="209"/>
      <c r="C175" s="209"/>
      <c r="D175" s="209"/>
      <c r="E175" s="209"/>
      <c r="F175" s="209"/>
      <c r="G175" s="209"/>
      <c r="H175" s="209"/>
      <c r="I175" s="209"/>
      <c r="J175" s="209"/>
      <c r="K175" s="209"/>
      <c r="L175" s="209"/>
      <c r="M175" s="209"/>
    </row>
    <row r="176" spans="2:13" x14ac:dyDescent="0.35">
      <c r="B176" s="209"/>
      <c r="C176" s="209"/>
      <c r="D176" s="209"/>
      <c r="E176" s="209"/>
      <c r="F176" s="209"/>
      <c r="G176" s="209"/>
      <c r="H176" s="209"/>
      <c r="I176" s="209"/>
      <c r="J176" s="209"/>
      <c r="K176" s="209"/>
      <c r="L176" s="209"/>
      <c r="M176" s="209"/>
    </row>
    <row r="177" spans="2:13" x14ac:dyDescent="0.35">
      <c r="B177" s="209"/>
      <c r="C177" s="209"/>
      <c r="D177" s="209"/>
      <c r="E177" s="209"/>
      <c r="F177" s="209"/>
      <c r="G177" s="209"/>
      <c r="H177" s="209"/>
      <c r="I177" s="209"/>
      <c r="J177" s="209"/>
      <c r="K177" s="209"/>
      <c r="L177" s="209"/>
      <c r="M177" s="209"/>
    </row>
    <row r="178" spans="2:13" x14ac:dyDescent="0.35">
      <c r="B178" s="209"/>
      <c r="C178" s="209"/>
      <c r="D178" s="209"/>
      <c r="E178" s="209"/>
      <c r="F178" s="209"/>
      <c r="G178" s="209"/>
      <c r="H178" s="209"/>
      <c r="I178" s="209"/>
      <c r="J178" s="209"/>
      <c r="K178" s="209"/>
      <c r="L178" s="209"/>
      <c r="M178" s="209"/>
    </row>
    <row r="179" spans="2:13" x14ac:dyDescent="0.35">
      <c r="B179" s="209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</row>
    <row r="180" spans="2:13" x14ac:dyDescent="0.35">
      <c r="B180" s="209"/>
      <c r="C180" s="209"/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</row>
    <row r="181" spans="2:13" x14ac:dyDescent="0.35">
      <c r="B181" s="209"/>
      <c r="C181" s="209"/>
      <c r="D181" s="209"/>
      <c r="E181" s="209"/>
      <c r="F181" s="209"/>
      <c r="G181" s="209"/>
      <c r="H181" s="209"/>
      <c r="I181" s="209"/>
      <c r="J181" s="209"/>
      <c r="K181" s="209"/>
      <c r="L181" s="209"/>
      <c r="M181" s="209"/>
    </row>
    <row r="182" spans="2:13" x14ac:dyDescent="0.35">
      <c r="B182" s="209"/>
      <c r="C182" s="209"/>
      <c r="D182" s="209"/>
      <c r="E182" s="209"/>
      <c r="F182" s="209"/>
      <c r="G182" s="209"/>
      <c r="H182" s="209"/>
      <c r="I182" s="209"/>
      <c r="J182" s="209"/>
      <c r="K182" s="209"/>
      <c r="L182" s="209"/>
      <c r="M182" s="209"/>
    </row>
    <row r="183" spans="2:13" x14ac:dyDescent="0.35">
      <c r="B183" s="209"/>
      <c r="C183" s="209"/>
      <c r="D183" s="209"/>
      <c r="E183" s="209"/>
      <c r="F183" s="209"/>
      <c r="G183" s="209"/>
      <c r="H183" s="209"/>
      <c r="I183" s="209"/>
      <c r="J183" s="209"/>
      <c r="K183" s="209"/>
      <c r="L183" s="209"/>
      <c r="M183" s="209"/>
    </row>
    <row r="184" spans="2:13" x14ac:dyDescent="0.35">
      <c r="B184" s="209"/>
      <c r="C184" s="209"/>
      <c r="D184" s="209"/>
      <c r="E184" s="209"/>
      <c r="F184" s="209"/>
      <c r="G184" s="209"/>
      <c r="H184" s="209"/>
      <c r="I184" s="209"/>
      <c r="J184" s="209"/>
      <c r="K184" s="209"/>
      <c r="L184" s="209"/>
      <c r="M184" s="209"/>
    </row>
    <row r="185" spans="2:13" x14ac:dyDescent="0.35">
      <c r="B185" s="209"/>
      <c r="C185" s="209"/>
      <c r="D185" s="209"/>
      <c r="E185" s="209"/>
      <c r="F185" s="209"/>
      <c r="G185" s="209"/>
      <c r="H185" s="209"/>
      <c r="I185" s="209"/>
      <c r="J185" s="209"/>
      <c r="K185" s="209"/>
      <c r="L185" s="209"/>
      <c r="M185" s="209"/>
    </row>
    <row r="186" spans="2:13" x14ac:dyDescent="0.35">
      <c r="B186" s="209"/>
      <c r="C186" s="209"/>
      <c r="D186" s="209"/>
      <c r="E186" s="209"/>
      <c r="F186" s="209"/>
      <c r="G186" s="209"/>
      <c r="H186" s="209"/>
      <c r="I186" s="209"/>
      <c r="J186" s="209"/>
      <c r="K186" s="209"/>
      <c r="L186" s="209"/>
      <c r="M186" s="209"/>
    </row>
    <row r="187" spans="2:13" x14ac:dyDescent="0.35">
      <c r="B187" s="209"/>
      <c r="C187" s="209"/>
      <c r="D187" s="209"/>
      <c r="E187" s="209"/>
      <c r="F187" s="209"/>
      <c r="G187" s="209"/>
      <c r="H187" s="209"/>
      <c r="I187" s="209"/>
      <c r="J187" s="209"/>
      <c r="K187" s="209"/>
      <c r="L187" s="209"/>
      <c r="M187" s="209"/>
    </row>
    <row r="188" spans="2:13" x14ac:dyDescent="0.35">
      <c r="B188" s="209"/>
      <c r="C188" s="209"/>
      <c r="D188" s="209"/>
      <c r="E188" s="209"/>
      <c r="F188" s="209"/>
      <c r="G188" s="209"/>
      <c r="H188" s="209"/>
      <c r="I188" s="209"/>
      <c r="J188" s="209"/>
      <c r="K188" s="209"/>
      <c r="L188" s="209"/>
      <c r="M188" s="209"/>
    </row>
    <row r="189" spans="2:13" x14ac:dyDescent="0.35">
      <c r="B189" s="209"/>
      <c r="C189" s="209"/>
      <c r="D189" s="209"/>
      <c r="E189" s="209"/>
      <c r="F189" s="209"/>
      <c r="G189" s="209"/>
      <c r="H189" s="209"/>
      <c r="I189" s="209"/>
      <c r="J189" s="209"/>
      <c r="K189" s="209"/>
      <c r="L189" s="209"/>
      <c r="M189" s="209"/>
    </row>
    <row r="190" spans="2:13" x14ac:dyDescent="0.35">
      <c r="B190" s="209"/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</row>
    <row r="191" spans="2:13" x14ac:dyDescent="0.35">
      <c r="B191" s="209"/>
      <c r="C191" s="209"/>
      <c r="D191" s="209"/>
      <c r="E191" s="209"/>
      <c r="F191" s="209"/>
      <c r="G191" s="209"/>
      <c r="H191" s="209"/>
      <c r="I191" s="209"/>
      <c r="J191" s="209"/>
      <c r="K191" s="209"/>
      <c r="L191" s="209"/>
      <c r="M191" s="209"/>
    </row>
    <row r="192" spans="2:13" x14ac:dyDescent="0.35">
      <c r="B192" s="209"/>
      <c r="C192" s="209"/>
      <c r="D192" s="209"/>
      <c r="E192" s="209"/>
      <c r="F192" s="209"/>
      <c r="G192" s="209"/>
      <c r="H192" s="209"/>
      <c r="I192" s="209"/>
      <c r="J192" s="209"/>
      <c r="K192" s="209"/>
      <c r="L192" s="209"/>
      <c r="M192" s="209"/>
    </row>
    <row r="193" spans="2:13" x14ac:dyDescent="0.35">
      <c r="B193" s="209"/>
      <c r="C193" s="209"/>
      <c r="D193" s="209"/>
      <c r="E193" s="209"/>
      <c r="F193" s="209"/>
      <c r="G193" s="209"/>
      <c r="H193" s="209"/>
      <c r="I193" s="209"/>
      <c r="J193" s="209"/>
      <c r="K193" s="209"/>
      <c r="L193" s="209"/>
      <c r="M193" s="209"/>
    </row>
    <row r="194" spans="2:13" x14ac:dyDescent="0.35">
      <c r="B194" s="209"/>
      <c r="C194" s="209"/>
      <c r="D194" s="209"/>
      <c r="E194" s="209"/>
      <c r="F194" s="209"/>
      <c r="G194" s="209"/>
      <c r="H194" s="209"/>
      <c r="I194" s="209"/>
      <c r="J194" s="209"/>
      <c r="K194" s="209"/>
      <c r="L194" s="209"/>
      <c r="M194" s="209"/>
    </row>
    <row r="195" spans="2:13" x14ac:dyDescent="0.35">
      <c r="B195" s="209"/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</row>
    <row r="196" spans="2:13" x14ac:dyDescent="0.35">
      <c r="B196" s="209"/>
      <c r="C196" s="209"/>
      <c r="D196" s="209"/>
      <c r="E196" s="209"/>
      <c r="F196" s="209"/>
      <c r="G196" s="209"/>
      <c r="H196" s="209"/>
      <c r="I196" s="209"/>
      <c r="J196" s="209"/>
      <c r="K196" s="209"/>
      <c r="L196" s="209"/>
      <c r="M196" s="209"/>
    </row>
    <row r="197" spans="2:13" x14ac:dyDescent="0.35">
      <c r="B197" s="209"/>
      <c r="C197" s="209"/>
      <c r="D197" s="209"/>
      <c r="E197" s="209"/>
      <c r="F197" s="209"/>
      <c r="G197" s="209"/>
      <c r="H197" s="209"/>
      <c r="I197" s="209"/>
      <c r="J197" s="209"/>
      <c r="K197" s="209"/>
      <c r="L197" s="209"/>
      <c r="M197" s="209"/>
    </row>
    <row r="198" spans="2:13" x14ac:dyDescent="0.35">
      <c r="B198" s="209"/>
      <c r="C198" s="209"/>
      <c r="D198" s="209"/>
      <c r="E198" s="209"/>
      <c r="F198" s="209"/>
      <c r="G198" s="209"/>
      <c r="H198" s="209"/>
      <c r="I198" s="209"/>
      <c r="J198" s="209"/>
      <c r="K198" s="209"/>
      <c r="L198" s="209"/>
      <c r="M198" s="209"/>
    </row>
    <row r="199" spans="2:13" x14ac:dyDescent="0.35">
      <c r="B199" s="209"/>
      <c r="C199" s="209"/>
      <c r="D199" s="209"/>
      <c r="E199" s="209"/>
      <c r="F199" s="209"/>
      <c r="G199" s="209"/>
      <c r="H199" s="209"/>
      <c r="I199" s="209"/>
      <c r="J199" s="209"/>
      <c r="K199" s="209"/>
      <c r="L199" s="209"/>
      <c r="M199" s="209"/>
    </row>
    <row r="200" spans="2:13" x14ac:dyDescent="0.35">
      <c r="B200" s="209"/>
      <c r="C200" s="209"/>
      <c r="D200" s="209"/>
      <c r="E200" s="209"/>
      <c r="F200" s="209"/>
      <c r="G200" s="209"/>
      <c r="H200" s="209"/>
      <c r="I200" s="209"/>
      <c r="J200" s="209"/>
      <c r="K200" s="209"/>
      <c r="L200" s="209"/>
      <c r="M200" s="209"/>
    </row>
    <row r="201" spans="2:13" x14ac:dyDescent="0.35">
      <c r="B201" s="209"/>
      <c r="C201" s="209"/>
      <c r="D201" s="209"/>
      <c r="E201" s="209"/>
      <c r="F201" s="209"/>
      <c r="G201" s="209"/>
      <c r="H201" s="209"/>
      <c r="I201" s="209"/>
      <c r="J201" s="209"/>
      <c r="K201" s="209"/>
      <c r="L201" s="209"/>
      <c r="M201" s="209"/>
    </row>
    <row r="202" spans="2:13" x14ac:dyDescent="0.35">
      <c r="B202" s="209"/>
      <c r="C202" s="209"/>
      <c r="D202" s="209"/>
      <c r="E202" s="209"/>
      <c r="F202" s="209"/>
      <c r="G202" s="209"/>
      <c r="H202" s="209"/>
      <c r="I202" s="209"/>
      <c r="J202" s="209"/>
      <c r="K202" s="209"/>
      <c r="L202" s="209"/>
      <c r="M202" s="209"/>
    </row>
    <row r="203" spans="2:13" x14ac:dyDescent="0.35">
      <c r="B203" s="209"/>
      <c r="C203" s="209"/>
      <c r="D203" s="209"/>
      <c r="E203" s="209"/>
      <c r="F203" s="209"/>
      <c r="G203" s="209"/>
      <c r="H203" s="209"/>
      <c r="I203" s="209"/>
      <c r="J203" s="209"/>
      <c r="K203" s="209"/>
      <c r="L203" s="209"/>
      <c r="M203" s="209"/>
    </row>
    <row r="204" spans="2:13" x14ac:dyDescent="0.35">
      <c r="B204" s="209"/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09"/>
    </row>
    <row r="205" spans="2:13" x14ac:dyDescent="0.35">
      <c r="B205" s="209"/>
      <c r="C205" s="209"/>
      <c r="D205" s="209"/>
      <c r="E205" s="209"/>
      <c r="F205" s="209"/>
      <c r="G205" s="209"/>
      <c r="H205" s="209"/>
      <c r="I205" s="209"/>
      <c r="J205" s="209"/>
      <c r="K205" s="209"/>
      <c r="L205" s="209"/>
      <c r="M205" s="209"/>
    </row>
    <row r="206" spans="2:13" x14ac:dyDescent="0.35">
      <c r="B206" s="209"/>
      <c r="C206" s="209"/>
      <c r="D206" s="209"/>
      <c r="E206" s="209"/>
      <c r="F206" s="209"/>
      <c r="G206" s="209"/>
      <c r="H206" s="209"/>
      <c r="I206" s="209"/>
      <c r="J206" s="209"/>
      <c r="K206" s="209"/>
      <c r="L206" s="209"/>
      <c r="M206" s="209"/>
    </row>
    <row r="207" spans="2:13" x14ac:dyDescent="0.35">
      <c r="B207" s="209"/>
      <c r="C207" s="209"/>
      <c r="D207" s="209"/>
      <c r="E207" s="209"/>
      <c r="F207" s="209"/>
      <c r="G207" s="209"/>
      <c r="H207" s="209"/>
      <c r="I207" s="209"/>
      <c r="J207" s="209"/>
      <c r="K207" s="209"/>
      <c r="L207" s="209"/>
      <c r="M207" s="209"/>
    </row>
    <row r="208" spans="2:13" x14ac:dyDescent="0.35">
      <c r="B208" s="209"/>
      <c r="C208" s="209"/>
      <c r="D208" s="209"/>
      <c r="E208" s="209"/>
      <c r="F208" s="209"/>
      <c r="G208" s="209"/>
      <c r="H208" s="209"/>
      <c r="I208" s="209"/>
      <c r="J208" s="209"/>
      <c r="K208" s="209"/>
      <c r="L208" s="209"/>
      <c r="M208" s="209"/>
    </row>
    <row r="209" spans="2:13" x14ac:dyDescent="0.35">
      <c r="B209" s="209"/>
      <c r="C209" s="209"/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</row>
    <row r="210" spans="2:13" x14ac:dyDescent="0.35">
      <c r="B210" s="209"/>
      <c r="C210" s="209"/>
      <c r="D210" s="209"/>
      <c r="E210" s="209"/>
      <c r="F210" s="209"/>
      <c r="G210" s="209"/>
      <c r="H210" s="209"/>
      <c r="I210" s="209"/>
      <c r="J210" s="209"/>
      <c r="K210" s="209"/>
      <c r="L210" s="209"/>
      <c r="M210" s="209"/>
    </row>
    <row r="211" spans="2:13" x14ac:dyDescent="0.35">
      <c r="B211" s="209"/>
      <c r="C211" s="209"/>
      <c r="D211" s="209"/>
      <c r="E211" s="209"/>
      <c r="F211" s="209"/>
      <c r="G211" s="209"/>
      <c r="H211" s="209"/>
      <c r="I211" s="209"/>
      <c r="J211" s="209"/>
      <c r="K211" s="209"/>
      <c r="L211" s="209"/>
      <c r="M211" s="209"/>
    </row>
    <row r="212" spans="2:13" x14ac:dyDescent="0.35">
      <c r="B212" s="209"/>
      <c r="C212" s="209"/>
      <c r="D212" s="209"/>
      <c r="E212" s="209"/>
      <c r="F212" s="209"/>
      <c r="G212" s="209"/>
      <c r="H212" s="209"/>
      <c r="I212" s="209"/>
      <c r="J212" s="209"/>
      <c r="K212" s="209"/>
      <c r="L212" s="209"/>
      <c r="M212" s="209"/>
    </row>
    <row r="213" spans="2:13" x14ac:dyDescent="0.35">
      <c r="B213" s="209"/>
      <c r="C213" s="209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</row>
    <row r="214" spans="2:13" x14ac:dyDescent="0.35">
      <c r="B214" s="209"/>
      <c r="C214" s="209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</row>
    <row r="215" spans="2:13" x14ac:dyDescent="0.35">
      <c r="B215" s="209"/>
      <c r="C215" s="209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</row>
    <row r="216" spans="2:13" x14ac:dyDescent="0.35">
      <c r="B216" s="209"/>
      <c r="C216" s="209"/>
      <c r="D216" s="209"/>
      <c r="E216" s="209"/>
      <c r="F216" s="209"/>
      <c r="G216" s="209"/>
      <c r="H216" s="209"/>
      <c r="I216" s="209"/>
      <c r="J216" s="209"/>
      <c r="K216" s="209"/>
      <c r="L216" s="209"/>
      <c r="M216" s="209"/>
    </row>
    <row r="217" spans="2:13" x14ac:dyDescent="0.35">
      <c r="B217" s="209"/>
      <c r="C217" s="209"/>
      <c r="D217" s="209"/>
      <c r="E217" s="209"/>
      <c r="F217" s="209"/>
      <c r="G217" s="209"/>
      <c r="H217" s="209"/>
      <c r="I217" s="209"/>
      <c r="J217" s="209"/>
      <c r="K217" s="209"/>
      <c r="L217" s="209"/>
      <c r="M217" s="209"/>
    </row>
    <row r="218" spans="2:13" x14ac:dyDescent="0.35">
      <c r="B218" s="209"/>
      <c r="C218" s="209"/>
      <c r="D218" s="209"/>
      <c r="E218" s="209"/>
      <c r="F218" s="209"/>
      <c r="G218" s="209"/>
      <c r="H218" s="209"/>
      <c r="I218" s="209"/>
      <c r="J218" s="209"/>
      <c r="K218" s="209"/>
      <c r="L218" s="209"/>
      <c r="M218" s="209"/>
    </row>
    <row r="219" spans="2:13" x14ac:dyDescent="0.35">
      <c r="B219" s="209"/>
      <c r="C219" s="209"/>
      <c r="D219" s="209"/>
      <c r="E219" s="209"/>
      <c r="F219" s="209"/>
      <c r="G219" s="209"/>
      <c r="H219" s="209"/>
      <c r="I219" s="209"/>
      <c r="J219" s="209"/>
      <c r="K219" s="209"/>
      <c r="L219" s="209"/>
      <c r="M219" s="209"/>
    </row>
    <row r="220" spans="2:13" x14ac:dyDescent="0.35">
      <c r="B220" s="209"/>
      <c r="C220" s="209"/>
      <c r="D220" s="209"/>
      <c r="E220" s="209"/>
      <c r="F220" s="209"/>
      <c r="G220" s="209"/>
      <c r="H220" s="209"/>
      <c r="I220" s="209"/>
      <c r="J220" s="209"/>
      <c r="K220" s="209"/>
      <c r="L220" s="209"/>
      <c r="M220" s="209"/>
    </row>
    <row r="221" spans="2:13" x14ac:dyDescent="0.35">
      <c r="B221" s="209"/>
      <c r="C221" s="209"/>
      <c r="D221" s="209"/>
      <c r="E221" s="209"/>
      <c r="F221" s="209"/>
      <c r="G221" s="209"/>
      <c r="H221" s="209"/>
      <c r="I221" s="209"/>
      <c r="J221" s="209"/>
      <c r="K221" s="209"/>
      <c r="L221" s="209"/>
      <c r="M221" s="209"/>
    </row>
    <row r="222" spans="2:13" x14ac:dyDescent="0.35">
      <c r="B222" s="209"/>
      <c r="C222" s="209"/>
      <c r="D222" s="209"/>
      <c r="E222" s="209"/>
      <c r="F222" s="209"/>
      <c r="G222" s="209"/>
      <c r="H222" s="209"/>
      <c r="I222" s="209"/>
      <c r="J222" s="209"/>
      <c r="K222" s="209"/>
      <c r="L222" s="209"/>
      <c r="M222" s="209"/>
    </row>
    <row r="223" spans="2:13" x14ac:dyDescent="0.35">
      <c r="B223" s="209"/>
      <c r="C223" s="209"/>
      <c r="D223" s="209"/>
      <c r="E223" s="209"/>
      <c r="F223" s="209"/>
      <c r="G223" s="209"/>
      <c r="H223" s="209"/>
      <c r="I223" s="209"/>
      <c r="J223" s="209"/>
      <c r="K223" s="209"/>
      <c r="L223" s="209"/>
      <c r="M223" s="209"/>
    </row>
    <row r="224" spans="2:13" x14ac:dyDescent="0.35">
      <c r="B224" s="209"/>
      <c r="C224" s="209"/>
      <c r="D224" s="209"/>
      <c r="E224" s="209"/>
      <c r="F224" s="209"/>
      <c r="G224" s="209"/>
      <c r="H224" s="209"/>
      <c r="I224" s="209"/>
      <c r="J224" s="209"/>
      <c r="K224" s="209"/>
      <c r="L224" s="209"/>
      <c r="M224" s="209"/>
    </row>
    <row r="225" spans="2:13" x14ac:dyDescent="0.35">
      <c r="B225" s="209"/>
      <c r="C225" s="209"/>
      <c r="D225" s="209"/>
      <c r="E225" s="209"/>
      <c r="F225" s="209"/>
      <c r="G225" s="209"/>
      <c r="H225" s="209"/>
      <c r="I225" s="209"/>
      <c r="J225" s="209"/>
      <c r="K225" s="209"/>
      <c r="L225" s="209"/>
      <c r="M225" s="209"/>
    </row>
    <row r="226" spans="2:13" x14ac:dyDescent="0.35">
      <c r="B226" s="209"/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09"/>
    </row>
    <row r="227" spans="2:13" x14ac:dyDescent="0.35">
      <c r="B227" s="209"/>
      <c r="C227" s="209"/>
      <c r="D227" s="209"/>
      <c r="E227" s="209"/>
      <c r="F227" s="209"/>
      <c r="G227" s="209"/>
      <c r="H227" s="209"/>
      <c r="I227" s="209"/>
      <c r="J227" s="209"/>
      <c r="K227" s="209"/>
      <c r="L227" s="209"/>
      <c r="M227" s="209"/>
    </row>
    <row r="228" spans="2:13" x14ac:dyDescent="0.35">
      <c r="B228" s="209"/>
      <c r="C228" s="209"/>
      <c r="D228" s="209"/>
      <c r="E228" s="209"/>
      <c r="F228" s="209"/>
      <c r="G228" s="209"/>
      <c r="H228" s="209"/>
      <c r="I228" s="209"/>
      <c r="J228" s="209"/>
      <c r="K228" s="209"/>
      <c r="L228" s="209"/>
      <c r="M228" s="209"/>
    </row>
    <row r="229" spans="2:13" x14ac:dyDescent="0.35">
      <c r="B229" s="209"/>
      <c r="C229" s="209"/>
      <c r="D229" s="209"/>
      <c r="E229" s="209"/>
      <c r="F229" s="209"/>
      <c r="G229" s="209"/>
      <c r="H229" s="209"/>
      <c r="I229" s="209"/>
      <c r="J229" s="209"/>
      <c r="K229" s="209"/>
      <c r="L229" s="209"/>
      <c r="M229" s="209"/>
    </row>
    <row r="230" spans="2:13" x14ac:dyDescent="0.35">
      <c r="B230" s="209"/>
      <c r="C230" s="209"/>
      <c r="D230" s="209"/>
      <c r="E230" s="209"/>
      <c r="F230" s="209"/>
      <c r="G230" s="209"/>
      <c r="H230" s="209"/>
      <c r="I230" s="209"/>
      <c r="J230" s="209"/>
      <c r="K230" s="209"/>
      <c r="L230" s="209"/>
      <c r="M230" s="209"/>
    </row>
    <row r="231" spans="2:13" x14ac:dyDescent="0.35">
      <c r="B231" s="209"/>
      <c r="C231" s="209"/>
      <c r="D231" s="209"/>
      <c r="E231" s="209"/>
      <c r="F231" s="209"/>
      <c r="G231" s="209"/>
      <c r="H231" s="209"/>
      <c r="I231" s="209"/>
      <c r="J231" s="209"/>
      <c r="K231" s="209"/>
      <c r="L231" s="209"/>
      <c r="M231" s="209"/>
    </row>
    <row r="232" spans="2:13" x14ac:dyDescent="0.35">
      <c r="B232" s="209"/>
      <c r="C232" s="209"/>
      <c r="D232" s="209"/>
      <c r="E232" s="209"/>
      <c r="F232" s="209"/>
      <c r="G232" s="209"/>
      <c r="H232" s="209"/>
      <c r="I232" s="209"/>
      <c r="J232" s="209"/>
      <c r="K232" s="209"/>
      <c r="L232" s="209"/>
      <c r="M232" s="209"/>
    </row>
    <row r="233" spans="2:13" x14ac:dyDescent="0.35">
      <c r="B233" s="209"/>
      <c r="C233" s="209"/>
      <c r="D233" s="209"/>
      <c r="E233" s="209"/>
      <c r="F233" s="209"/>
      <c r="G233" s="209"/>
      <c r="H233" s="209"/>
      <c r="I233" s="209"/>
      <c r="J233" s="209"/>
      <c r="K233" s="209"/>
      <c r="L233" s="209"/>
      <c r="M233" s="209"/>
    </row>
    <row r="234" spans="2:13" x14ac:dyDescent="0.35">
      <c r="B234" s="209"/>
      <c r="C234" s="209"/>
      <c r="D234" s="209"/>
      <c r="E234" s="209"/>
      <c r="F234" s="209"/>
      <c r="G234" s="209"/>
      <c r="H234" s="209"/>
      <c r="I234" s="209"/>
      <c r="J234" s="209"/>
      <c r="K234" s="209"/>
      <c r="L234" s="209"/>
      <c r="M234" s="209"/>
    </row>
    <row r="235" spans="2:13" x14ac:dyDescent="0.35">
      <c r="B235" s="209"/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</row>
    <row r="236" spans="2:13" x14ac:dyDescent="0.35">
      <c r="B236" s="209"/>
      <c r="C236" s="209"/>
      <c r="D236" s="209"/>
      <c r="E236" s="209"/>
      <c r="F236" s="209"/>
      <c r="G236" s="209"/>
      <c r="H236" s="209"/>
      <c r="I236" s="209"/>
      <c r="J236" s="209"/>
      <c r="K236" s="209"/>
      <c r="L236" s="209"/>
      <c r="M236" s="209"/>
    </row>
    <row r="237" spans="2:13" x14ac:dyDescent="0.35">
      <c r="B237" s="209"/>
      <c r="C237" s="209"/>
      <c r="D237" s="209"/>
      <c r="E237" s="209"/>
      <c r="F237" s="209"/>
      <c r="G237" s="209"/>
      <c r="H237" s="209"/>
      <c r="I237" s="209"/>
      <c r="J237" s="209"/>
      <c r="K237" s="209"/>
      <c r="L237" s="209"/>
      <c r="M237" s="209"/>
    </row>
    <row r="238" spans="2:13" x14ac:dyDescent="0.35">
      <c r="B238" s="209"/>
      <c r="C238" s="209"/>
      <c r="D238" s="209"/>
      <c r="E238" s="209"/>
      <c r="F238" s="209"/>
      <c r="G238" s="209"/>
      <c r="H238" s="209"/>
      <c r="I238" s="209"/>
      <c r="J238" s="209"/>
      <c r="K238" s="209"/>
      <c r="L238" s="209"/>
      <c r="M238" s="209"/>
    </row>
    <row r="239" spans="2:13" x14ac:dyDescent="0.35">
      <c r="B239" s="209"/>
      <c r="C239" s="209"/>
      <c r="D239" s="209"/>
      <c r="E239" s="209"/>
      <c r="F239" s="209"/>
      <c r="G239" s="209"/>
      <c r="H239" s="209"/>
      <c r="I239" s="209"/>
      <c r="J239" s="209"/>
      <c r="K239" s="209"/>
      <c r="L239" s="209"/>
      <c r="M239" s="209"/>
    </row>
    <row r="240" spans="2:13" x14ac:dyDescent="0.35">
      <c r="B240" s="209"/>
      <c r="C240" s="209"/>
      <c r="D240" s="209"/>
      <c r="E240" s="209"/>
      <c r="F240" s="209"/>
      <c r="G240" s="209"/>
      <c r="H240" s="209"/>
      <c r="I240" s="209"/>
      <c r="J240" s="209"/>
      <c r="K240" s="209"/>
      <c r="L240" s="209"/>
      <c r="M240" s="209"/>
    </row>
    <row r="241" spans="2:13" x14ac:dyDescent="0.35">
      <c r="B241" s="209"/>
      <c r="C241" s="209"/>
      <c r="D241" s="209"/>
      <c r="E241" s="209"/>
      <c r="F241" s="209"/>
      <c r="G241" s="209"/>
      <c r="H241" s="209"/>
      <c r="I241" s="209"/>
      <c r="J241" s="209"/>
      <c r="K241" s="209"/>
      <c r="L241" s="209"/>
      <c r="M241" s="209"/>
    </row>
    <row r="242" spans="2:13" x14ac:dyDescent="0.35">
      <c r="B242" s="209"/>
      <c r="C242" s="209"/>
      <c r="D242" s="209"/>
      <c r="E242" s="209"/>
      <c r="F242" s="209"/>
      <c r="G242" s="209"/>
      <c r="H242" s="209"/>
      <c r="I242" s="209"/>
      <c r="J242" s="209"/>
      <c r="K242" s="209"/>
      <c r="L242" s="209"/>
      <c r="M242" s="209"/>
    </row>
    <row r="243" spans="2:13" x14ac:dyDescent="0.35">
      <c r="B243" s="209"/>
      <c r="C243" s="209"/>
      <c r="D243" s="209"/>
      <c r="E243" s="209"/>
      <c r="F243" s="209"/>
      <c r="G243" s="209"/>
      <c r="H243" s="209"/>
      <c r="I243" s="209"/>
      <c r="J243" s="209"/>
      <c r="K243" s="209"/>
      <c r="L243" s="209"/>
      <c r="M243" s="209"/>
    </row>
    <row r="244" spans="2:13" x14ac:dyDescent="0.35">
      <c r="B244" s="209"/>
      <c r="C244" s="209"/>
      <c r="D244" s="209"/>
      <c r="E244" s="209"/>
      <c r="F244" s="209"/>
      <c r="G244" s="209"/>
      <c r="H244" s="209"/>
      <c r="I244" s="209"/>
      <c r="J244" s="209"/>
      <c r="K244" s="209"/>
      <c r="L244" s="209"/>
      <c r="M244" s="209"/>
    </row>
    <row r="245" spans="2:13" x14ac:dyDescent="0.35">
      <c r="B245" s="209"/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</row>
    <row r="246" spans="2:13" x14ac:dyDescent="0.35">
      <c r="B246" s="209"/>
      <c r="C246" s="209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</row>
    <row r="247" spans="2:13" x14ac:dyDescent="0.35">
      <c r="B247" s="209"/>
      <c r="C247" s="209"/>
      <c r="D247" s="209"/>
      <c r="E247" s="209"/>
      <c r="F247" s="209"/>
      <c r="G247" s="209"/>
      <c r="H247" s="209"/>
      <c r="I247" s="209"/>
      <c r="J247" s="209"/>
      <c r="K247" s="209"/>
      <c r="L247" s="209"/>
      <c r="M247" s="209"/>
    </row>
    <row r="248" spans="2:13" x14ac:dyDescent="0.35">
      <c r="B248" s="209"/>
      <c r="C248" s="209"/>
      <c r="D248" s="209"/>
      <c r="E248" s="209"/>
      <c r="F248" s="209"/>
      <c r="G248" s="209"/>
      <c r="H248" s="209"/>
      <c r="I248" s="209"/>
      <c r="J248" s="209"/>
      <c r="K248" s="209"/>
      <c r="L248" s="209"/>
      <c r="M248" s="209"/>
    </row>
    <row r="249" spans="2:13" x14ac:dyDescent="0.35">
      <c r="B249" s="209"/>
      <c r="C249" s="209"/>
      <c r="D249" s="209"/>
      <c r="E249" s="209"/>
      <c r="F249" s="209"/>
      <c r="G249" s="209"/>
      <c r="H249" s="209"/>
      <c r="I249" s="209"/>
      <c r="J249" s="209"/>
      <c r="K249" s="209"/>
      <c r="L249" s="209"/>
      <c r="M249" s="209"/>
    </row>
    <row r="250" spans="2:13" x14ac:dyDescent="0.35">
      <c r="B250" s="209"/>
      <c r="C250" s="209"/>
      <c r="D250" s="209"/>
      <c r="E250" s="209"/>
      <c r="F250" s="209"/>
      <c r="G250" s="209"/>
      <c r="H250" s="209"/>
      <c r="I250" s="209"/>
      <c r="J250" s="209"/>
      <c r="K250" s="209"/>
      <c r="L250" s="209"/>
      <c r="M250" s="209"/>
    </row>
    <row r="251" spans="2:13" x14ac:dyDescent="0.35">
      <c r="B251" s="209"/>
      <c r="C251" s="209"/>
      <c r="D251" s="209"/>
      <c r="E251" s="209"/>
      <c r="F251" s="209"/>
      <c r="G251" s="209"/>
      <c r="H251" s="209"/>
      <c r="I251" s="209"/>
      <c r="J251" s="209"/>
      <c r="K251" s="209"/>
      <c r="L251" s="209"/>
      <c r="M251" s="209"/>
    </row>
    <row r="252" spans="2:13" x14ac:dyDescent="0.35">
      <c r="B252" s="209"/>
      <c r="C252" s="209"/>
      <c r="D252" s="209"/>
      <c r="E252" s="209"/>
      <c r="F252" s="209"/>
      <c r="G252" s="209"/>
      <c r="H252" s="209"/>
      <c r="I252" s="209"/>
      <c r="J252" s="209"/>
      <c r="K252" s="209"/>
      <c r="L252" s="209"/>
      <c r="M252" s="209"/>
    </row>
    <row r="253" spans="2:13" x14ac:dyDescent="0.35">
      <c r="B253" s="209"/>
      <c r="C253" s="209"/>
      <c r="D253" s="209"/>
      <c r="E253" s="209"/>
      <c r="F253" s="209"/>
      <c r="G253" s="209"/>
      <c r="H253" s="209"/>
      <c r="I253" s="209"/>
      <c r="J253" s="209"/>
      <c r="K253" s="209"/>
      <c r="L253" s="209"/>
      <c r="M253" s="209"/>
    </row>
    <row r="254" spans="2:13" x14ac:dyDescent="0.35">
      <c r="B254" s="209"/>
      <c r="C254" s="209"/>
      <c r="D254" s="209"/>
      <c r="E254" s="209"/>
      <c r="F254" s="209"/>
      <c r="G254" s="209"/>
      <c r="H254" s="209"/>
      <c r="I254" s="209"/>
      <c r="J254" s="209"/>
      <c r="K254" s="209"/>
      <c r="L254" s="209"/>
      <c r="M254" s="209"/>
    </row>
    <row r="255" spans="2:13" x14ac:dyDescent="0.35">
      <c r="B255" s="209"/>
      <c r="C255" s="209"/>
      <c r="D255" s="209"/>
      <c r="E255" s="209"/>
      <c r="F255" s="209"/>
      <c r="G255" s="209"/>
      <c r="H255" s="209"/>
      <c r="I255" s="209"/>
      <c r="J255" s="209"/>
      <c r="K255" s="209"/>
      <c r="L255" s="209"/>
      <c r="M255" s="209"/>
    </row>
    <row r="256" spans="2:13" x14ac:dyDescent="0.35">
      <c r="B256" s="209"/>
      <c r="C256" s="209"/>
      <c r="D256" s="209"/>
      <c r="E256" s="209"/>
      <c r="F256" s="209"/>
      <c r="G256" s="209"/>
      <c r="H256" s="209"/>
      <c r="I256" s="209"/>
      <c r="J256" s="209"/>
      <c r="K256" s="209"/>
      <c r="L256" s="209"/>
      <c r="M256" s="209"/>
    </row>
    <row r="257" spans="2:13" x14ac:dyDescent="0.35">
      <c r="B257" s="209"/>
      <c r="C257" s="209"/>
      <c r="D257" s="209"/>
      <c r="E257" s="209"/>
      <c r="F257" s="209"/>
      <c r="G257" s="209"/>
      <c r="H257" s="209"/>
      <c r="I257" s="209"/>
      <c r="J257" s="209"/>
      <c r="K257" s="209"/>
      <c r="L257" s="209"/>
      <c r="M257" s="209"/>
    </row>
    <row r="258" spans="2:13" x14ac:dyDescent="0.35">
      <c r="B258" s="209"/>
      <c r="C258" s="209"/>
      <c r="D258" s="209"/>
      <c r="E258" s="209"/>
      <c r="F258" s="209"/>
      <c r="G258" s="209"/>
      <c r="H258" s="209"/>
      <c r="I258" s="209"/>
      <c r="J258" s="209"/>
      <c r="K258" s="209"/>
      <c r="L258" s="209"/>
      <c r="M258" s="209"/>
    </row>
    <row r="259" spans="2:13" x14ac:dyDescent="0.35">
      <c r="B259" s="209"/>
      <c r="C259" s="209"/>
      <c r="D259" s="209"/>
      <c r="E259" s="209"/>
      <c r="F259" s="209"/>
      <c r="G259" s="209"/>
      <c r="H259" s="209"/>
      <c r="I259" s="209"/>
      <c r="J259" s="209"/>
      <c r="K259" s="209"/>
      <c r="L259" s="209"/>
      <c r="M259" s="209"/>
    </row>
    <row r="260" spans="2:13" x14ac:dyDescent="0.35">
      <c r="B260" s="209"/>
      <c r="C260" s="209"/>
      <c r="D260" s="209"/>
      <c r="E260" s="209"/>
      <c r="F260" s="209"/>
      <c r="G260" s="209"/>
      <c r="H260" s="209"/>
      <c r="I260" s="209"/>
      <c r="J260" s="209"/>
      <c r="K260" s="209"/>
      <c r="L260" s="209"/>
      <c r="M260" s="209"/>
    </row>
    <row r="261" spans="2:13" x14ac:dyDescent="0.35">
      <c r="B261" s="209"/>
      <c r="C261" s="209"/>
      <c r="D261" s="209"/>
      <c r="E261" s="209"/>
      <c r="F261" s="209"/>
      <c r="G261" s="209"/>
      <c r="H261" s="209"/>
      <c r="I261" s="209"/>
      <c r="J261" s="209"/>
      <c r="K261" s="209"/>
      <c r="L261" s="209"/>
      <c r="M261" s="209"/>
    </row>
    <row r="262" spans="2:13" x14ac:dyDescent="0.35">
      <c r="B262" s="209"/>
      <c r="C262" s="209"/>
      <c r="D262" s="209"/>
      <c r="E262" s="209"/>
      <c r="F262" s="209"/>
      <c r="G262" s="209"/>
      <c r="H262" s="209"/>
      <c r="I262" s="209"/>
      <c r="J262" s="209"/>
      <c r="K262" s="209"/>
      <c r="L262" s="209"/>
      <c r="M262" s="209"/>
    </row>
    <row r="263" spans="2:13" x14ac:dyDescent="0.35">
      <c r="B263" s="209"/>
      <c r="C263" s="209"/>
      <c r="D263" s="209"/>
      <c r="E263" s="209"/>
      <c r="F263" s="209"/>
      <c r="G263" s="209"/>
      <c r="H263" s="209"/>
      <c r="I263" s="209"/>
      <c r="J263" s="209"/>
      <c r="K263" s="209"/>
      <c r="L263" s="209"/>
      <c r="M263" s="209"/>
    </row>
    <row r="264" spans="2:13" x14ac:dyDescent="0.35">
      <c r="B264" s="209"/>
      <c r="C264" s="209"/>
      <c r="D264" s="209"/>
      <c r="E264" s="209"/>
      <c r="F264" s="209"/>
      <c r="G264" s="209"/>
      <c r="H264" s="209"/>
      <c r="I264" s="209"/>
      <c r="J264" s="209"/>
      <c r="K264" s="209"/>
      <c r="L264" s="209"/>
      <c r="M264" s="209"/>
    </row>
    <row r="265" spans="2:13" x14ac:dyDescent="0.35">
      <c r="B265" s="209"/>
      <c r="C265" s="209"/>
      <c r="D265" s="209"/>
      <c r="E265" s="209"/>
      <c r="F265" s="209"/>
      <c r="G265" s="209"/>
      <c r="H265" s="209"/>
      <c r="I265" s="209"/>
      <c r="J265" s="209"/>
      <c r="K265" s="209"/>
      <c r="L265" s="209"/>
      <c r="M265" s="209"/>
    </row>
    <row r="266" spans="2:13" x14ac:dyDescent="0.35">
      <c r="B266" s="209"/>
      <c r="C266" s="209"/>
      <c r="D266" s="209"/>
      <c r="E266" s="209"/>
      <c r="F266" s="209"/>
      <c r="G266" s="209"/>
      <c r="H266" s="209"/>
      <c r="I266" s="209"/>
      <c r="J266" s="209"/>
      <c r="K266" s="209"/>
      <c r="L266" s="209"/>
      <c r="M266" s="209"/>
    </row>
    <row r="267" spans="2:13" x14ac:dyDescent="0.35">
      <c r="B267" s="209"/>
      <c r="C267" s="209"/>
      <c r="D267" s="209"/>
      <c r="E267" s="209"/>
      <c r="F267" s="209"/>
      <c r="G267" s="209"/>
      <c r="H267" s="209"/>
      <c r="I267" s="209"/>
      <c r="J267" s="209"/>
      <c r="K267" s="209"/>
      <c r="L267" s="209"/>
      <c r="M267" s="209"/>
    </row>
    <row r="268" spans="2:13" x14ac:dyDescent="0.35">
      <c r="B268" s="209"/>
      <c r="C268" s="209"/>
      <c r="D268" s="209"/>
      <c r="E268" s="209"/>
      <c r="F268" s="209"/>
      <c r="G268" s="209"/>
      <c r="H268" s="209"/>
      <c r="I268" s="209"/>
      <c r="J268" s="209"/>
      <c r="K268" s="209"/>
      <c r="L268" s="209"/>
      <c r="M268" s="209"/>
    </row>
    <row r="269" spans="2:13" x14ac:dyDescent="0.35">
      <c r="B269" s="209"/>
      <c r="C269" s="209"/>
      <c r="D269" s="209"/>
      <c r="E269" s="209"/>
      <c r="F269" s="209"/>
      <c r="G269" s="209"/>
      <c r="H269" s="209"/>
      <c r="I269" s="209"/>
      <c r="J269" s="209"/>
      <c r="K269" s="209"/>
      <c r="L269" s="209"/>
      <c r="M269" s="209"/>
    </row>
    <row r="270" spans="2:13" x14ac:dyDescent="0.35">
      <c r="B270" s="209"/>
      <c r="C270" s="209"/>
      <c r="D270" s="209"/>
      <c r="E270" s="209"/>
      <c r="F270" s="209"/>
      <c r="G270" s="209"/>
      <c r="H270" s="209"/>
      <c r="I270" s="209"/>
      <c r="J270" s="209"/>
      <c r="K270" s="209"/>
      <c r="L270" s="209"/>
      <c r="M270" s="209"/>
    </row>
    <row r="271" spans="2:13" x14ac:dyDescent="0.35">
      <c r="B271" s="209"/>
      <c r="C271" s="209"/>
      <c r="D271" s="209"/>
      <c r="E271" s="209"/>
      <c r="F271" s="209"/>
      <c r="G271" s="209"/>
      <c r="H271" s="209"/>
      <c r="I271" s="209"/>
      <c r="J271" s="209"/>
      <c r="K271" s="209"/>
      <c r="L271" s="209"/>
      <c r="M271" s="209"/>
    </row>
    <row r="272" spans="2:13" x14ac:dyDescent="0.35">
      <c r="B272" s="209"/>
      <c r="C272" s="209"/>
      <c r="D272" s="209"/>
      <c r="E272" s="209"/>
      <c r="F272" s="209"/>
      <c r="G272" s="209"/>
      <c r="H272" s="209"/>
      <c r="I272" s="209"/>
      <c r="J272" s="209"/>
      <c r="K272" s="209"/>
      <c r="L272" s="209"/>
      <c r="M272" s="209"/>
    </row>
    <row r="273" spans="2:13" x14ac:dyDescent="0.35">
      <c r="B273" s="209"/>
      <c r="C273" s="209"/>
      <c r="D273" s="209"/>
      <c r="E273" s="209"/>
      <c r="F273" s="209"/>
      <c r="G273" s="209"/>
      <c r="H273" s="209"/>
      <c r="I273" s="209"/>
      <c r="J273" s="209"/>
      <c r="K273" s="209"/>
      <c r="L273" s="209"/>
      <c r="M273" s="209"/>
    </row>
    <row r="274" spans="2:13" x14ac:dyDescent="0.35">
      <c r="B274" s="209"/>
      <c r="C274" s="209"/>
      <c r="D274" s="209"/>
      <c r="E274" s="209"/>
      <c r="F274" s="209"/>
      <c r="G274" s="209"/>
      <c r="H274" s="209"/>
      <c r="I274" s="209"/>
      <c r="J274" s="209"/>
      <c r="K274" s="209"/>
      <c r="L274" s="209"/>
      <c r="M274" s="209"/>
    </row>
    <row r="275" spans="2:13" x14ac:dyDescent="0.35">
      <c r="B275" s="209"/>
      <c r="C275" s="209"/>
      <c r="D275" s="209"/>
      <c r="E275" s="209"/>
      <c r="F275" s="209"/>
      <c r="G275" s="209"/>
      <c r="H275" s="209"/>
      <c r="I275" s="209"/>
      <c r="J275" s="209"/>
      <c r="K275" s="209"/>
      <c r="L275" s="209"/>
      <c r="M275" s="209"/>
    </row>
    <row r="276" spans="2:13" x14ac:dyDescent="0.35">
      <c r="B276" s="209"/>
      <c r="C276" s="209"/>
      <c r="D276" s="209"/>
      <c r="E276" s="209"/>
      <c r="F276" s="209"/>
      <c r="G276" s="209"/>
      <c r="H276" s="209"/>
      <c r="I276" s="209"/>
      <c r="J276" s="209"/>
      <c r="K276" s="209"/>
      <c r="L276" s="209"/>
      <c r="M276" s="209"/>
    </row>
    <row r="277" spans="2:13" x14ac:dyDescent="0.35">
      <c r="B277" s="209"/>
      <c r="C277" s="209"/>
      <c r="D277" s="209"/>
      <c r="E277" s="209"/>
      <c r="F277" s="209"/>
      <c r="G277" s="209"/>
      <c r="H277" s="209"/>
      <c r="I277" s="209"/>
      <c r="J277" s="209"/>
      <c r="K277" s="209"/>
      <c r="L277" s="209"/>
      <c r="M277" s="209"/>
    </row>
    <row r="278" spans="2:13" x14ac:dyDescent="0.35">
      <c r="B278" s="209"/>
      <c r="C278" s="209"/>
      <c r="D278" s="209"/>
      <c r="E278" s="209"/>
      <c r="F278" s="209"/>
      <c r="G278" s="209"/>
      <c r="H278" s="209"/>
      <c r="I278" s="209"/>
      <c r="J278" s="209"/>
      <c r="K278" s="209"/>
      <c r="L278" s="209"/>
      <c r="M278" s="209"/>
    </row>
    <row r="279" spans="2:13" x14ac:dyDescent="0.35">
      <c r="B279" s="209"/>
      <c r="C279" s="209"/>
      <c r="D279" s="209"/>
      <c r="E279" s="209"/>
      <c r="F279" s="209"/>
      <c r="G279" s="209"/>
      <c r="H279" s="209"/>
      <c r="I279" s="209"/>
      <c r="J279" s="209"/>
      <c r="K279" s="209"/>
      <c r="L279" s="209"/>
      <c r="M279" s="209"/>
    </row>
    <row r="280" spans="2:13" x14ac:dyDescent="0.35">
      <c r="B280" s="209"/>
      <c r="C280" s="209"/>
      <c r="D280" s="209"/>
      <c r="E280" s="209"/>
      <c r="F280" s="209"/>
      <c r="G280" s="209"/>
      <c r="H280" s="209"/>
      <c r="I280" s="209"/>
      <c r="J280" s="209"/>
      <c r="K280" s="209"/>
      <c r="L280" s="209"/>
      <c r="M280" s="209"/>
    </row>
    <row r="281" spans="2:13" x14ac:dyDescent="0.35">
      <c r="B281" s="209"/>
      <c r="C281" s="209"/>
      <c r="D281" s="209"/>
      <c r="E281" s="209"/>
      <c r="F281" s="209"/>
      <c r="G281" s="209"/>
      <c r="H281" s="209"/>
      <c r="I281" s="209"/>
      <c r="J281" s="209"/>
      <c r="K281" s="209"/>
      <c r="L281" s="209"/>
      <c r="M281" s="209"/>
    </row>
    <row r="282" spans="2:13" x14ac:dyDescent="0.35">
      <c r="B282" s="209"/>
      <c r="C282" s="209"/>
      <c r="D282" s="209"/>
      <c r="E282" s="209"/>
      <c r="F282" s="209"/>
      <c r="G282" s="209"/>
      <c r="H282" s="209"/>
      <c r="I282" s="209"/>
      <c r="J282" s="209"/>
      <c r="K282" s="209"/>
      <c r="L282" s="209"/>
      <c r="M282" s="209"/>
    </row>
    <row r="283" spans="2:13" x14ac:dyDescent="0.35">
      <c r="B283" s="209"/>
      <c r="C283" s="209"/>
      <c r="D283" s="209"/>
      <c r="E283" s="209"/>
      <c r="F283" s="209"/>
      <c r="G283" s="209"/>
      <c r="H283" s="209"/>
      <c r="I283" s="209"/>
      <c r="J283" s="209"/>
      <c r="K283" s="209"/>
      <c r="L283" s="209"/>
      <c r="M283" s="209"/>
    </row>
    <row r="284" spans="2:13" x14ac:dyDescent="0.35">
      <c r="B284" s="209"/>
      <c r="C284" s="209"/>
      <c r="D284" s="209"/>
      <c r="E284" s="209"/>
      <c r="F284" s="209"/>
      <c r="G284" s="209"/>
      <c r="H284" s="209"/>
      <c r="I284" s="209"/>
      <c r="J284" s="209"/>
      <c r="K284" s="209"/>
      <c r="L284" s="209"/>
      <c r="M284" s="209"/>
    </row>
    <row r="285" spans="2:13" x14ac:dyDescent="0.35">
      <c r="B285" s="209"/>
      <c r="C285" s="209"/>
      <c r="D285" s="209"/>
      <c r="E285" s="209"/>
      <c r="F285" s="209"/>
      <c r="G285" s="209"/>
      <c r="H285" s="209"/>
      <c r="I285" s="209"/>
      <c r="J285" s="209"/>
      <c r="K285" s="209"/>
      <c r="L285" s="209"/>
      <c r="M285" s="209"/>
    </row>
    <row r="286" spans="2:13" x14ac:dyDescent="0.35">
      <c r="B286" s="209"/>
      <c r="C286" s="209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</row>
    <row r="287" spans="2:13" x14ac:dyDescent="0.35">
      <c r="B287" s="209"/>
      <c r="C287" s="209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</row>
    <row r="288" spans="2:13" x14ac:dyDescent="0.35">
      <c r="B288" s="209"/>
      <c r="C288" s="209"/>
      <c r="D288" s="209"/>
      <c r="E288" s="209"/>
      <c r="F288" s="209"/>
      <c r="G288" s="209"/>
      <c r="H288" s="209"/>
      <c r="I288" s="209"/>
      <c r="J288" s="209"/>
      <c r="K288" s="209"/>
      <c r="L288" s="209"/>
      <c r="M288" s="209"/>
    </row>
    <row r="289" spans="2:13" x14ac:dyDescent="0.35">
      <c r="B289" s="209"/>
      <c r="C289" s="209"/>
      <c r="D289" s="209"/>
      <c r="E289" s="209"/>
      <c r="F289" s="209"/>
      <c r="G289" s="209"/>
      <c r="H289" s="209"/>
      <c r="I289" s="209"/>
      <c r="J289" s="209"/>
      <c r="K289" s="209"/>
      <c r="L289" s="209"/>
      <c r="M289" s="209"/>
    </row>
    <row r="290" spans="2:13" x14ac:dyDescent="0.35">
      <c r="B290" s="209"/>
      <c r="C290" s="209"/>
      <c r="D290" s="209"/>
      <c r="E290" s="209"/>
      <c r="F290" s="209"/>
      <c r="G290" s="209"/>
      <c r="H290" s="209"/>
      <c r="I290" s="209"/>
      <c r="J290" s="209"/>
      <c r="K290" s="209"/>
      <c r="L290" s="209"/>
      <c r="M290" s="209"/>
    </row>
    <row r="291" spans="2:13" x14ac:dyDescent="0.35">
      <c r="B291" s="209"/>
      <c r="C291" s="209"/>
      <c r="D291" s="209"/>
      <c r="E291" s="209"/>
      <c r="F291" s="209"/>
      <c r="G291" s="209"/>
      <c r="H291" s="209"/>
      <c r="I291" s="209"/>
      <c r="J291" s="209"/>
      <c r="K291" s="209"/>
      <c r="L291" s="209"/>
      <c r="M291" s="209"/>
    </row>
    <row r="292" spans="2:13" x14ac:dyDescent="0.35">
      <c r="B292" s="209"/>
      <c r="C292" s="209"/>
      <c r="D292" s="209"/>
      <c r="E292" s="209"/>
      <c r="F292" s="209"/>
      <c r="G292" s="209"/>
      <c r="H292" s="209"/>
      <c r="I292" s="209"/>
      <c r="J292" s="209"/>
      <c r="K292" s="209"/>
      <c r="L292" s="209"/>
      <c r="M292" s="209"/>
    </row>
    <row r="293" spans="2:13" x14ac:dyDescent="0.35">
      <c r="B293" s="209"/>
      <c r="C293" s="209"/>
      <c r="D293" s="209"/>
      <c r="E293" s="209"/>
      <c r="F293" s="209"/>
      <c r="G293" s="209"/>
      <c r="H293" s="209"/>
      <c r="I293" s="209"/>
      <c r="J293" s="209"/>
      <c r="K293" s="209"/>
      <c r="L293" s="209"/>
      <c r="M293" s="209"/>
    </row>
    <row r="294" spans="2:13" x14ac:dyDescent="0.35">
      <c r="B294" s="209"/>
      <c r="C294" s="209"/>
      <c r="D294" s="209"/>
      <c r="E294" s="209"/>
      <c r="F294" s="209"/>
      <c r="G294" s="209"/>
      <c r="H294" s="209"/>
      <c r="I294" s="209"/>
      <c r="J294" s="209"/>
      <c r="K294" s="209"/>
      <c r="L294" s="209"/>
      <c r="M294" s="209"/>
    </row>
    <row r="295" spans="2:13" x14ac:dyDescent="0.35">
      <c r="B295" s="209"/>
      <c r="C295" s="209"/>
      <c r="D295" s="209"/>
      <c r="E295" s="209"/>
      <c r="F295" s="209"/>
      <c r="G295" s="209"/>
      <c r="H295" s="209"/>
      <c r="I295" s="209"/>
      <c r="J295" s="209"/>
      <c r="K295" s="209"/>
      <c r="L295" s="209"/>
      <c r="M295" s="209"/>
    </row>
    <row r="296" spans="2:13" x14ac:dyDescent="0.35">
      <c r="B296" s="209"/>
      <c r="C296" s="209"/>
      <c r="D296" s="209"/>
      <c r="E296" s="209"/>
      <c r="F296" s="209"/>
      <c r="G296" s="209"/>
      <c r="H296" s="209"/>
      <c r="I296" s="209"/>
      <c r="J296" s="209"/>
      <c r="K296" s="209"/>
      <c r="L296" s="209"/>
      <c r="M296" s="209"/>
    </row>
    <row r="297" spans="2:13" x14ac:dyDescent="0.35">
      <c r="B297" s="209"/>
      <c r="C297" s="209"/>
      <c r="D297" s="209"/>
      <c r="E297" s="209"/>
      <c r="F297" s="209"/>
      <c r="G297" s="209"/>
      <c r="H297" s="209"/>
      <c r="I297" s="209"/>
      <c r="J297" s="209"/>
      <c r="K297" s="209"/>
      <c r="L297" s="209"/>
      <c r="M297" s="209"/>
    </row>
    <row r="298" spans="2:13" x14ac:dyDescent="0.35">
      <c r="B298" s="209"/>
      <c r="C298" s="209"/>
      <c r="D298" s="209"/>
      <c r="E298" s="209"/>
      <c r="F298" s="209"/>
      <c r="G298" s="209"/>
      <c r="H298" s="209"/>
      <c r="I298" s="209"/>
      <c r="J298" s="209"/>
      <c r="K298" s="209"/>
      <c r="L298" s="209"/>
      <c r="M298" s="209"/>
    </row>
    <row r="299" spans="2:13" x14ac:dyDescent="0.35">
      <c r="B299" s="209"/>
      <c r="C299" s="209"/>
      <c r="D299" s="209"/>
      <c r="E299" s="209"/>
      <c r="F299" s="209"/>
      <c r="G299" s="209"/>
      <c r="H299" s="209"/>
      <c r="I299" s="209"/>
      <c r="J299" s="209"/>
      <c r="K299" s="209"/>
      <c r="L299" s="209"/>
      <c r="M299" s="209"/>
    </row>
    <row r="300" spans="2:13" x14ac:dyDescent="0.35">
      <c r="B300" s="209"/>
      <c r="C300" s="209"/>
      <c r="D300" s="209"/>
      <c r="E300" s="209"/>
      <c r="F300" s="209"/>
      <c r="G300" s="209"/>
      <c r="H300" s="209"/>
      <c r="I300" s="209"/>
      <c r="J300" s="209"/>
      <c r="K300" s="209"/>
      <c r="L300" s="209"/>
      <c r="M300" s="209"/>
    </row>
    <row r="301" spans="2:13" x14ac:dyDescent="0.35">
      <c r="B301" s="209"/>
      <c r="C301" s="209"/>
      <c r="D301" s="209"/>
      <c r="E301" s="209"/>
      <c r="F301" s="209"/>
      <c r="G301" s="209"/>
      <c r="H301" s="209"/>
      <c r="I301" s="209"/>
      <c r="J301" s="209"/>
      <c r="K301" s="209"/>
      <c r="L301" s="209"/>
      <c r="M301" s="209"/>
    </row>
    <row r="302" spans="2:13" x14ac:dyDescent="0.35">
      <c r="B302" s="209"/>
      <c r="C302" s="209"/>
      <c r="D302" s="209"/>
      <c r="E302" s="209"/>
      <c r="F302" s="209"/>
      <c r="G302" s="209"/>
      <c r="H302" s="209"/>
      <c r="I302" s="209"/>
      <c r="J302" s="209"/>
      <c r="K302" s="209"/>
      <c r="L302" s="209"/>
      <c r="M302" s="209"/>
    </row>
    <row r="303" spans="2:13" x14ac:dyDescent="0.35">
      <c r="B303" s="209"/>
      <c r="C303" s="209"/>
      <c r="D303" s="209"/>
      <c r="E303" s="209"/>
      <c r="F303" s="209"/>
      <c r="G303" s="209"/>
      <c r="H303" s="209"/>
      <c r="I303" s="209"/>
      <c r="J303" s="209"/>
      <c r="K303" s="209"/>
      <c r="L303" s="209"/>
      <c r="M303" s="209"/>
    </row>
    <row r="304" spans="2:13" x14ac:dyDescent="0.35">
      <c r="B304" s="209"/>
      <c r="C304" s="209"/>
      <c r="D304" s="209"/>
      <c r="E304" s="209"/>
      <c r="F304" s="209"/>
      <c r="G304" s="209"/>
      <c r="H304" s="209"/>
      <c r="I304" s="209"/>
      <c r="J304" s="209"/>
      <c r="K304" s="209"/>
      <c r="L304" s="209"/>
      <c r="M304" s="209"/>
    </row>
    <row r="305" spans="2:13" x14ac:dyDescent="0.35">
      <c r="B305" s="209"/>
      <c r="C305" s="209"/>
      <c r="D305" s="209"/>
      <c r="E305" s="209"/>
      <c r="F305" s="209"/>
      <c r="G305" s="209"/>
      <c r="H305" s="209"/>
      <c r="I305" s="209"/>
      <c r="J305" s="209"/>
      <c r="K305" s="209"/>
      <c r="L305" s="209"/>
      <c r="M305" s="209"/>
    </row>
    <row r="306" spans="2:13" x14ac:dyDescent="0.35">
      <c r="B306" s="209"/>
      <c r="C306" s="209"/>
      <c r="D306" s="209"/>
      <c r="E306" s="209"/>
      <c r="F306" s="209"/>
      <c r="G306" s="209"/>
      <c r="H306" s="209"/>
      <c r="I306" s="209"/>
      <c r="J306" s="209"/>
      <c r="K306" s="209"/>
      <c r="L306" s="209"/>
      <c r="M306" s="209"/>
    </row>
    <row r="307" spans="2:13" x14ac:dyDescent="0.35">
      <c r="B307" s="209"/>
      <c r="C307" s="209"/>
      <c r="D307" s="209"/>
      <c r="E307" s="209"/>
      <c r="F307" s="209"/>
      <c r="G307" s="209"/>
      <c r="H307" s="209"/>
      <c r="I307" s="209"/>
      <c r="J307" s="209"/>
      <c r="K307" s="209"/>
      <c r="L307" s="209"/>
      <c r="M307" s="209"/>
    </row>
    <row r="308" spans="2:13" x14ac:dyDescent="0.35">
      <c r="B308" s="209"/>
      <c r="C308" s="209"/>
      <c r="D308" s="209"/>
      <c r="E308" s="209"/>
      <c r="F308" s="209"/>
      <c r="G308" s="209"/>
      <c r="H308" s="209"/>
      <c r="I308" s="209"/>
      <c r="J308" s="209"/>
      <c r="K308" s="209"/>
      <c r="L308" s="209"/>
      <c r="M308" s="209"/>
    </row>
    <row r="309" spans="2:13" x14ac:dyDescent="0.35">
      <c r="B309" s="209"/>
      <c r="C309" s="209"/>
      <c r="D309" s="209"/>
      <c r="E309" s="209"/>
      <c r="F309" s="209"/>
      <c r="G309" s="209"/>
      <c r="H309" s="209"/>
      <c r="I309" s="209"/>
      <c r="J309" s="209"/>
      <c r="K309" s="209"/>
      <c r="L309" s="209"/>
      <c r="M309" s="209"/>
    </row>
    <row r="310" spans="2:13" x14ac:dyDescent="0.35">
      <c r="B310" s="209"/>
      <c r="C310" s="209"/>
      <c r="D310" s="209"/>
      <c r="E310" s="209"/>
      <c r="F310" s="209"/>
      <c r="G310" s="209"/>
      <c r="H310" s="209"/>
      <c r="I310" s="209"/>
      <c r="J310" s="209"/>
      <c r="K310" s="209"/>
      <c r="L310" s="209"/>
      <c r="M310" s="209"/>
    </row>
    <row r="311" spans="2:13" x14ac:dyDescent="0.35">
      <c r="B311" s="209"/>
      <c r="C311" s="209"/>
      <c r="D311" s="209"/>
      <c r="E311" s="209"/>
      <c r="F311" s="209"/>
      <c r="G311" s="209"/>
      <c r="H311" s="209"/>
      <c r="I311" s="209"/>
      <c r="J311" s="209"/>
      <c r="K311" s="209"/>
      <c r="L311" s="209"/>
      <c r="M311" s="209"/>
    </row>
    <row r="312" spans="2:13" x14ac:dyDescent="0.35">
      <c r="B312" s="209"/>
      <c r="C312" s="209"/>
      <c r="D312" s="209"/>
      <c r="E312" s="209"/>
      <c r="F312" s="209"/>
      <c r="G312" s="209"/>
      <c r="H312" s="209"/>
      <c r="I312" s="209"/>
      <c r="J312" s="209"/>
      <c r="K312" s="209"/>
      <c r="L312" s="209"/>
      <c r="M312" s="209"/>
    </row>
    <row r="313" spans="2:13" x14ac:dyDescent="0.35">
      <c r="B313" s="209"/>
      <c r="C313" s="209"/>
      <c r="D313" s="209"/>
      <c r="E313" s="209"/>
      <c r="F313" s="209"/>
      <c r="G313" s="209"/>
      <c r="H313" s="209"/>
      <c r="I313" s="209"/>
      <c r="J313" s="209"/>
      <c r="K313" s="209"/>
      <c r="L313" s="209"/>
      <c r="M313" s="209"/>
    </row>
    <row r="314" spans="2:13" x14ac:dyDescent="0.35">
      <c r="B314" s="209"/>
      <c r="C314" s="209"/>
      <c r="D314" s="209"/>
      <c r="E314" s="209"/>
      <c r="F314" s="209"/>
      <c r="G314" s="209"/>
      <c r="H314" s="209"/>
      <c r="I314" s="209"/>
      <c r="J314" s="209"/>
      <c r="K314" s="209"/>
      <c r="L314" s="209"/>
      <c r="M314" s="209"/>
    </row>
    <row r="315" spans="2:13" x14ac:dyDescent="0.35">
      <c r="B315" s="209"/>
      <c r="C315" s="209"/>
      <c r="D315" s="209"/>
      <c r="E315" s="209"/>
      <c r="F315" s="209"/>
      <c r="G315" s="209"/>
      <c r="H315" s="209"/>
      <c r="I315" s="209"/>
      <c r="J315" s="209"/>
      <c r="K315" s="209"/>
      <c r="L315" s="209"/>
      <c r="M315" s="209"/>
    </row>
    <row r="316" spans="2:13" x14ac:dyDescent="0.35">
      <c r="B316" s="209"/>
      <c r="C316" s="209"/>
      <c r="D316" s="209"/>
      <c r="E316" s="209"/>
      <c r="F316" s="209"/>
      <c r="G316" s="209"/>
      <c r="H316" s="209"/>
      <c r="I316" s="209"/>
      <c r="J316" s="209"/>
      <c r="K316" s="209"/>
      <c r="L316" s="209"/>
      <c r="M316" s="209"/>
    </row>
    <row r="317" spans="2:13" x14ac:dyDescent="0.35">
      <c r="B317" s="209"/>
      <c r="C317" s="209"/>
      <c r="D317" s="209"/>
      <c r="E317" s="209"/>
      <c r="F317" s="209"/>
      <c r="G317" s="209"/>
      <c r="H317" s="209"/>
      <c r="I317" s="209"/>
      <c r="J317" s="209"/>
      <c r="K317" s="209"/>
      <c r="L317" s="209"/>
      <c r="M317" s="209"/>
    </row>
    <row r="318" spans="2:13" x14ac:dyDescent="0.35">
      <c r="B318" s="209"/>
      <c r="C318" s="209"/>
      <c r="D318" s="209"/>
      <c r="E318" s="209"/>
      <c r="F318" s="209"/>
      <c r="G318" s="209"/>
      <c r="H318" s="209"/>
      <c r="I318" s="209"/>
      <c r="J318" s="209"/>
      <c r="K318" s="209"/>
      <c r="L318" s="209"/>
      <c r="M318" s="209"/>
    </row>
    <row r="319" spans="2:13" x14ac:dyDescent="0.35">
      <c r="B319" s="209"/>
      <c r="C319" s="209"/>
      <c r="D319" s="209"/>
      <c r="E319" s="209"/>
      <c r="F319" s="209"/>
      <c r="G319" s="209"/>
      <c r="H319" s="209"/>
      <c r="I319" s="209"/>
      <c r="J319" s="209"/>
      <c r="K319" s="209"/>
      <c r="L319" s="209"/>
      <c r="M319" s="209"/>
    </row>
    <row r="320" spans="2:13" x14ac:dyDescent="0.35">
      <c r="B320" s="209"/>
      <c r="C320" s="209"/>
      <c r="D320" s="209"/>
      <c r="E320" s="209"/>
      <c r="F320" s="209"/>
      <c r="G320" s="209"/>
      <c r="H320" s="209"/>
      <c r="I320" s="209"/>
      <c r="J320" s="209"/>
      <c r="K320" s="209"/>
      <c r="L320" s="209"/>
      <c r="M320" s="209"/>
    </row>
    <row r="321" spans="2:13" x14ac:dyDescent="0.35">
      <c r="B321" s="209"/>
      <c r="C321" s="209"/>
      <c r="D321" s="209"/>
      <c r="E321" s="209"/>
      <c r="F321" s="209"/>
      <c r="G321" s="209"/>
      <c r="H321" s="209"/>
      <c r="I321" s="209"/>
      <c r="J321" s="209"/>
      <c r="K321" s="209"/>
      <c r="L321" s="209"/>
      <c r="M321" s="209"/>
    </row>
    <row r="322" spans="2:13" x14ac:dyDescent="0.35">
      <c r="B322" s="209"/>
      <c r="C322" s="209"/>
      <c r="D322" s="209"/>
      <c r="E322" s="209"/>
      <c r="F322" s="209"/>
      <c r="G322" s="209"/>
      <c r="H322" s="209"/>
      <c r="I322" s="209"/>
      <c r="J322" s="209"/>
      <c r="K322" s="209"/>
      <c r="L322" s="209"/>
      <c r="M322" s="209"/>
    </row>
    <row r="323" spans="2:13" x14ac:dyDescent="0.35">
      <c r="B323" s="209"/>
      <c r="C323" s="209"/>
      <c r="D323" s="209"/>
      <c r="E323" s="209"/>
      <c r="F323" s="209"/>
      <c r="G323" s="209"/>
      <c r="H323" s="209"/>
      <c r="I323" s="209"/>
      <c r="J323" s="209"/>
      <c r="K323" s="209"/>
      <c r="L323" s="209"/>
      <c r="M323" s="209"/>
    </row>
    <row r="324" spans="2:13" x14ac:dyDescent="0.35">
      <c r="B324" s="209"/>
      <c r="C324" s="209"/>
      <c r="D324" s="209"/>
      <c r="E324" s="209"/>
      <c r="F324" s="209"/>
      <c r="G324" s="209"/>
      <c r="H324" s="209"/>
      <c r="I324" s="209"/>
      <c r="J324" s="209"/>
      <c r="K324" s="209"/>
      <c r="L324" s="209"/>
      <c r="M324" s="209"/>
    </row>
    <row r="325" spans="2:13" x14ac:dyDescent="0.35">
      <c r="B325" s="209"/>
      <c r="C325" s="209"/>
      <c r="D325" s="209"/>
      <c r="E325" s="209"/>
      <c r="F325" s="209"/>
      <c r="G325" s="209"/>
      <c r="H325" s="209"/>
      <c r="I325" s="209"/>
      <c r="J325" s="209"/>
      <c r="K325" s="209"/>
      <c r="L325" s="209"/>
      <c r="M325" s="209"/>
    </row>
    <row r="326" spans="2:13" x14ac:dyDescent="0.35">
      <c r="B326" s="209"/>
      <c r="C326" s="209"/>
      <c r="D326" s="209"/>
      <c r="E326" s="209"/>
      <c r="F326" s="209"/>
      <c r="G326" s="209"/>
      <c r="H326" s="209"/>
      <c r="I326" s="209"/>
      <c r="J326" s="209"/>
      <c r="K326" s="209"/>
      <c r="L326" s="209"/>
      <c r="M326" s="209"/>
    </row>
    <row r="327" spans="2:13" x14ac:dyDescent="0.35">
      <c r="B327" s="209"/>
      <c r="C327" s="209"/>
      <c r="D327" s="209"/>
      <c r="E327" s="209"/>
      <c r="F327" s="209"/>
      <c r="G327" s="209"/>
      <c r="H327" s="209"/>
      <c r="I327" s="209"/>
      <c r="J327" s="209"/>
      <c r="K327" s="209"/>
      <c r="L327" s="209"/>
      <c r="M327" s="209"/>
    </row>
    <row r="328" spans="2:13" x14ac:dyDescent="0.35">
      <c r="B328" s="209"/>
      <c r="C328" s="209"/>
      <c r="D328" s="209"/>
      <c r="E328" s="209"/>
      <c r="F328" s="209"/>
      <c r="G328" s="209"/>
      <c r="H328" s="209"/>
      <c r="I328" s="209"/>
      <c r="J328" s="209"/>
      <c r="K328" s="209"/>
      <c r="L328" s="209"/>
      <c r="M328" s="209"/>
    </row>
    <row r="329" spans="2:13" x14ac:dyDescent="0.35">
      <c r="B329" s="209"/>
      <c r="C329" s="209"/>
      <c r="D329" s="209"/>
      <c r="E329" s="209"/>
      <c r="F329" s="209"/>
      <c r="G329" s="209"/>
      <c r="H329" s="209"/>
      <c r="I329" s="209"/>
      <c r="J329" s="209"/>
      <c r="K329" s="209"/>
      <c r="L329" s="209"/>
      <c r="M329" s="209"/>
    </row>
    <row r="330" spans="2:13" x14ac:dyDescent="0.35">
      <c r="B330" s="209"/>
      <c r="C330" s="209"/>
      <c r="D330" s="209"/>
      <c r="E330" s="209"/>
      <c r="F330" s="209"/>
      <c r="G330" s="209"/>
      <c r="H330" s="209"/>
      <c r="I330" s="209"/>
      <c r="J330" s="209"/>
      <c r="K330" s="209"/>
      <c r="L330" s="209"/>
      <c r="M330" s="209"/>
    </row>
    <row r="331" spans="2:13" x14ac:dyDescent="0.35">
      <c r="B331" s="209"/>
      <c r="C331" s="209"/>
      <c r="D331" s="209"/>
      <c r="E331" s="209"/>
      <c r="F331" s="209"/>
      <c r="G331" s="209"/>
      <c r="H331" s="209"/>
      <c r="I331" s="209"/>
      <c r="J331" s="209"/>
      <c r="K331" s="209"/>
      <c r="L331" s="209"/>
      <c r="M331" s="209"/>
    </row>
    <row r="332" spans="2:13" x14ac:dyDescent="0.35">
      <c r="B332" s="209"/>
      <c r="C332" s="209"/>
      <c r="D332" s="209"/>
      <c r="E332" s="209"/>
      <c r="F332" s="209"/>
      <c r="G332" s="209"/>
      <c r="H332" s="209"/>
      <c r="I332" s="209"/>
      <c r="J332" s="209"/>
      <c r="K332" s="209"/>
      <c r="L332" s="209"/>
      <c r="M332" s="209"/>
    </row>
    <row r="333" spans="2:13" x14ac:dyDescent="0.35">
      <c r="B333" s="209"/>
      <c r="C333" s="209"/>
      <c r="D333" s="209"/>
      <c r="E333" s="209"/>
      <c r="F333" s="209"/>
      <c r="G333" s="209"/>
      <c r="H333" s="209"/>
      <c r="I333" s="209"/>
      <c r="J333" s="209"/>
      <c r="K333" s="209"/>
      <c r="L333" s="209"/>
      <c r="M333" s="209"/>
    </row>
    <row r="334" spans="2:13" x14ac:dyDescent="0.35">
      <c r="B334" s="209"/>
      <c r="C334" s="209"/>
      <c r="D334" s="209"/>
      <c r="E334" s="209"/>
      <c r="F334" s="209"/>
      <c r="G334" s="209"/>
      <c r="H334" s="209"/>
      <c r="I334" s="209"/>
      <c r="J334" s="209"/>
      <c r="K334" s="209"/>
      <c r="L334" s="209"/>
      <c r="M334" s="209"/>
    </row>
    <row r="335" spans="2:13" x14ac:dyDescent="0.35">
      <c r="B335" s="209"/>
      <c r="C335" s="209"/>
      <c r="D335" s="209"/>
      <c r="E335" s="209"/>
      <c r="F335" s="209"/>
      <c r="G335" s="209"/>
      <c r="H335" s="209"/>
      <c r="I335" s="209"/>
      <c r="J335" s="209"/>
      <c r="K335" s="209"/>
      <c r="L335" s="209"/>
      <c r="M335" s="209"/>
    </row>
    <row r="336" spans="2:13" x14ac:dyDescent="0.35">
      <c r="B336" s="209"/>
      <c r="C336" s="209"/>
      <c r="D336" s="209"/>
      <c r="E336" s="209"/>
      <c r="F336" s="209"/>
      <c r="G336" s="209"/>
      <c r="H336" s="209"/>
      <c r="I336" s="209"/>
      <c r="J336" s="209"/>
      <c r="K336" s="209"/>
      <c r="L336" s="209"/>
      <c r="M336" s="209"/>
    </row>
    <row r="337" spans="2:13" x14ac:dyDescent="0.35">
      <c r="B337" s="209"/>
      <c r="C337" s="209"/>
      <c r="D337" s="209"/>
      <c r="E337" s="209"/>
      <c r="F337" s="209"/>
      <c r="G337" s="209"/>
      <c r="H337" s="209"/>
      <c r="I337" s="209"/>
      <c r="J337" s="209"/>
      <c r="K337" s="209"/>
      <c r="L337" s="209"/>
      <c r="M337" s="209"/>
    </row>
    <row r="338" spans="2:13" x14ac:dyDescent="0.35">
      <c r="B338" s="209"/>
      <c r="C338" s="209"/>
      <c r="D338" s="209"/>
      <c r="E338" s="209"/>
      <c r="F338" s="209"/>
      <c r="G338" s="209"/>
      <c r="H338" s="209"/>
      <c r="I338" s="209"/>
      <c r="J338" s="209"/>
      <c r="K338" s="209"/>
      <c r="L338" s="209"/>
      <c r="M338" s="209"/>
    </row>
    <row r="339" spans="2:13" x14ac:dyDescent="0.35">
      <c r="B339" s="209"/>
      <c r="C339" s="209"/>
      <c r="D339" s="209"/>
      <c r="E339" s="209"/>
      <c r="F339" s="209"/>
      <c r="G339" s="209"/>
      <c r="H339" s="209"/>
      <c r="I339" s="209"/>
      <c r="J339" s="209"/>
      <c r="K339" s="209"/>
      <c r="L339" s="209"/>
      <c r="M339" s="209"/>
    </row>
    <row r="340" spans="2:13" x14ac:dyDescent="0.35">
      <c r="B340" s="209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</row>
    <row r="341" spans="2:13" x14ac:dyDescent="0.35">
      <c r="B341" s="209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</row>
    <row r="342" spans="2:13" x14ac:dyDescent="0.35">
      <c r="B342" s="209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</row>
    <row r="343" spans="2:13" x14ac:dyDescent="0.35">
      <c r="B343" s="209"/>
      <c r="C343" s="209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</row>
    <row r="344" spans="2:13" x14ac:dyDescent="0.35">
      <c r="B344" s="209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</row>
    <row r="345" spans="2:13" x14ac:dyDescent="0.35">
      <c r="B345" s="209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</row>
    <row r="346" spans="2:13" x14ac:dyDescent="0.35">
      <c r="B346" s="209"/>
      <c r="C346" s="209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</row>
    <row r="347" spans="2:13" x14ac:dyDescent="0.35"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</row>
    <row r="348" spans="2:13" x14ac:dyDescent="0.35"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</row>
    <row r="349" spans="2:13" x14ac:dyDescent="0.35">
      <c r="B349" s="209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</row>
    <row r="350" spans="2:13" x14ac:dyDescent="0.35"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</row>
    <row r="351" spans="2:13" x14ac:dyDescent="0.35"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</row>
    <row r="352" spans="2:13" x14ac:dyDescent="0.35">
      <c r="B352" s="209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Introduction</vt:lpstr>
      <vt:lpstr>Methodology</vt:lpstr>
      <vt:lpstr>Product definitions</vt:lpstr>
      <vt:lpstr>3D sensors forecast</vt:lpstr>
      <vt:lpstr>Proximity sensors forecast</vt:lpstr>
      <vt:lpstr>Comm VCSELs forecast</vt:lpstr>
      <vt:lpstr>LiDAR forecast</vt:lpstr>
      <vt:lpstr>Array_Rev_2019</vt:lpstr>
      <vt:lpstr>Array_Vol_2019</vt:lpstr>
      <vt:lpstr>Sensor_rev_new</vt:lpstr>
      <vt:lpstr>Sensor_units_new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Lively</dc:creator>
  <cp:lastModifiedBy>John Lively</cp:lastModifiedBy>
  <dcterms:created xsi:type="dcterms:W3CDTF">2018-07-10T11:28:26Z</dcterms:created>
  <dcterms:modified xsi:type="dcterms:W3CDTF">2020-12-17T22:35:37Z</dcterms:modified>
</cp:coreProperties>
</file>