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lyana Baleva\LightCounting Dropbox\Editorial\Stelyana Baleva\My PC (LAPTOP-JLAHF1NM)\Documents\Publishing\"/>
    </mc:Choice>
  </mc:AlternateContent>
  <xr:revisionPtr revIDLastSave="0" documentId="13_ncr:1_{89A0419F-6C93-4774-A88B-AF75E0E06DBC}" xr6:coauthVersionLast="47" xr6:coauthVersionMax="47" xr10:uidLastSave="{00000000-0000-0000-0000-000000000000}"/>
  <bookViews>
    <workbookView xWindow="-108" yWindow="-108" windowWidth="30936" windowHeight="16776" tabRatio="833" xr2:uid="{00000000-000D-0000-FFFF-FFFF00000000}"/>
  </bookViews>
  <sheets>
    <sheet name="Introduction" sheetId="2" r:id="rId1"/>
    <sheet name="Methodology" sheetId="3" r:id="rId2"/>
    <sheet name="Product definitions" sheetId="7" r:id="rId3"/>
    <sheet name="3D sensors forecast" sheetId="9" r:id="rId4"/>
    <sheet name="Proximity sensors forecast" sheetId="14" r:id="rId5"/>
    <sheet name="Figures for the report" sheetId="22" r:id="rId6"/>
    <sheet name="LiDAR forecast" sheetId="18" r:id="rId7"/>
  </sheets>
  <definedNames>
    <definedName name="Array_Rev_2018">#REF!</definedName>
    <definedName name="Array_Rev_2019">#REF!</definedName>
    <definedName name="Array_Vol_2018">#REF!</definedName>
    <definedName name="Array_Vol_2019">#REF!</definedName>
    <definedName name="Comments">#REF!</definedName>
    <definedName name="Sensor_products_list">#REF!</definedName>
    <definedName name="Sensor_rev_2018">#REF!</definedName>
    <definedName name="Sensor_rev_2019">#REF!</definedName>
    <definedName name="Sensor_rev_2020">#REF!</definedName>
    <definedName name="Sensor_rev_2021">#REF!</definedName>
    <definedName name="Sensor_rev_new">'3D sensors forecast'!$F$78:$T$84</definedName>
    <definedName name="Sensor_units_2018">#REF!</definedName>
    <definedName name="Sensor_units_2019">#REF!</definedName>
    <definedName name="Sensor_units_2020">#REF!</definedName>
    <definedName name="Sensor_units_2021">#REF!</definedName>
    <definedName name="Sensor_units_new">'3D sensors forecast'!$F$25:$T$31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9" i="18" l="1"/>
  <c r="E110" i="18"/>
  <c r="F109" i="18"/>
  <c r="E108" i="18"/>
  <c r="F108" i="18"/>
  <c r="F110" i="18"/>
  <c r="E60" i="18"/>
  <c r="F60" i="18"/>
  <c r="F23" i="18"/>
  <c r="E23" i="18"/>
  <c r="E34" i="18" l="1"/>
  <c r="C62" i="18" l="1"/>
  <c r="C63" i="18"/>
  <c r="C64" i="18"/>
  <c r="C65" i="18"/>
  <c r="C33" i="18" l="1"/>
  <c r="C32" i="18"/>
  <c r="C31" i="18"/>
  <c r="C30" i="18"/>
  <c r="C68" i="18" s="1"/>
  <c r="C69" i="18" l="1"/>
  <c r="C56" i="18"/>
  <c r="C71" i="18"/>
  <c r="C58" i="18"/>
  <c r="C70" i="18"/>
  <c r="C57" i="18"/>
  <c r="M33" i="9" l="1"/>
  <c r="N33" i="9" l="1"/>
  <c r="O33" i="9" l="1"/>
  <c r="P33" i="9" l="1"/>
  <c r="E62" i="18" l="1"/>
  <c r="F83" i="9"/>
  <c r="F63" i="18"/>
  <c r="F33" i="18"/>
  <c r="B2" i="18"/>
  <c r="B3" i="18"/>
  <c r="B4" i="18"/>
  <c r="B114" i="18"/>
  <c r="B105" i="18"/>
  <c r="B99" i="18"/>
  <c r="B108" i="18" s="1"/>
  <c r="E63" i="18"/>
  <c r="F30" i="18"/>
  <c r="F32" i="18"/>
  <c r="F62" i="18"/>
  <c r="C29" i="9"/>
  <c r="C56" i="9" s="1"/>
  <c r="C82" i="9" s="1"/>
  <c r="C27" i="9"/>
  <c r="C54" i="9" s="1"/>
  <c r="C80" i="9" s="1"/>
  <c r="C28" i="9"/>
  <c r="K14" i="7"/>
  <c r="K13" i="7"/>
  <c r="B2" i="14"/>
  <c r="B3" i="14"/>
  <c r="B4" i="14"/>
  <c r="B2" i="9"/>
  <c r="B3" i="9"/>
  <c r="B4" i="9"/>
  <c r="F48" i="14"/>
  <c r="F49" i="14" s="1"/>
  <c r="B49" i="14"/>
  <c r="B71" i="14" s="1"/>
  <c r="E25" i="14"/>
  <c r="D25" i="14"/>
  <c r="D26" i="14" s="1"/>
  <c r="C25" i="14"/>
  <c r="C48" i="14" s="1"/>
  <c r="B48" i="14"/>
  <c r="B70" i="14" s="1"/>
  <c r="E24" i="14"/>
  <c r="E69" i="14" s="1"/>
  <c r="D24" i="14"/>
  <c r="D69" i="14" s="1"/>
  <c r="C24" i="14"/>
  <c r="C47" i="14" s="1"/>
  <c r="B69" i="14"/>
  <c r="G48" i="14"/>
  <c r="G49" i="14" s="1"/>
  <c r="G83" i="9"/>
  <c r="D29" i="9"/>
  <c r="D56" i="9" s="1"/>
  <c r="D82" i="9" s="1"/>
  <c r="E29" i="9"/>
  <c r="E56" i="9" s="1"/>
  <c r="E82" i="9" s="1"/>
  <c r="C30" i="9"/>
  <c r="C57" i="9" s="1"/>
  <c r="C83" i="9" s="1"/>
  <c r="D30" i="9"/>
  <c r="D57" i="9" s="1"/>
  <c r="D83" i="9" s="1"/>
  <c r="E30" i="9"/>
  <c r="E57" i="9" s="1"/>
  <c r="E83" i="9" s="1"/>
  <c r="B29" i="9"/>
  <c r="B56" i="9" s="1"/>
  <c r="B30" i="9"/>
  <c r="B57" i="9" s="1"/>
  <c r="B83" i="9" s="1"/>
  <c r="B24" i="9"/>
  <c r="B77" i="9" s="1"/>
  <c r="C24" i="9"/>
  <c r="C77" i="9" s="1"/>
  <c r="D24" i="9"/>
  <c r="D77" i="9" s="1"/>
  <c r="E24" i="9"/>
  <c r="E51" i="9" s="1"/>
  <c r="B25" i="9"/>
  <c r="B52" i="9" s="1"/>
  <c r="C25" i="9"/>
  <c r="C52" i="9" s="1"/>
  <c r="C78" i="9" s="1"/>
  <c r="D25" i="9"/>
  <c r="D52" i="9" s="1"/>
  <c r="D78" i="9" s="1"/>
  <c r="E25" i="9"/>
  <c r="E52" i="9" s="1"/>
  <c r="E78" i="9" s="1"/>
  <c r="B26" i="9"/>
  <c r="B53" i="9" s="1"/>
  <c r="B79" i="9" s="1"/>
  <c r="C26" i="9"/>
  <c r="C53" i="9" s="1"/>
  <c r="C79" i="9" s="1"/>
  <c r="D26" i="9"/>
  <c r="D53" i="9" s="1"/>
  <c r="D79" i="9" s="1"/>
  <c r="E26" i="9"/>
  <c r="E53" i="9" s="1"/>
  <c r="E79" i="9" s="1"/>
  <c r="B27" i="9"/>
  <c r="B54" i="9" s="1"/>
  <c r="B80" i="9" s="1"/>
  <c r="D27" i="9"/>
  <c r="D54" i="9" s="1"/>
  <c r="D80" i="9" s="1"/>
  <c r="E27" i="9"/>
  <c r="E54" i="9" s="1"/>
  <c r="E80" i="9" s="1"/>
  <c r="B28" i="9"/>
  <c r="B55" i="9" s="1"/>
  <c r="D28" i="9"/>
  <c r="D55" i="9" s="1"/>
  <c r="D81" i="9" s="1"/>
  <c r="E28" i="9"/>
  <c r="E55" i="9" s="1"/>
  <c r="E81" i="9" s="1"/>
  <c r="B2" i="7"/>
  <c r="B3" i="7"/>
  <c r="B4" i="7"/>
  <c r="B2" i="3"/>
  <c r="B3" i="3"/>
  <c r="B4" i="3"/>
  <c r="C55" i="9"/>
  <c r="C81" i="9" s="1"/>
  <c r="C69" i="14"/>
  <c r="C26" i="14" l="1"/>
  <c r="B78" i="9"/>
  <c r="D47" i="14"/>
  <c r="D51" i="9"/>
  <c r="C51" i="9"/>
  <c r="E47" i="14"/>
  <c r="B82" i="9"/>
  <c r="B51" i="9"/>
  <c r="E48" i="14"/>
  <c r="E26" i="14"/>
  <c r="B81" i="9"/>
  <c r="D48" i="14"/>
  <c r="C49" i="14"/>
  <c r="C71" i="14" s="1"/>
  <c r="C70" i="14"/>
  <c r="E77" i="9"/>
  <c r="F31" i="18"/>
  <c r="E32" i="18"/>
  <c r="E30" i="18"/>
  <c r="E31" i="18"/>
  <c r="E29" i="18"/>
  <c r="F34" i="18"/>
  <c r="E33" i="18"/>
  <c r="F29" i="18"/>
  <c r="E70" i="14" l="1"/>
  <c r="E49" i="14"/>
  <c r="E71" i="14" s="1"/>
  <c r="D49" i="14"/>
  <c r="D71" i="14" s="1"/>
  <c r="D70" i="14"/>
  <c r="F81" i="9"/>
  <c r="G81" i="9" l="1"/>
  <c r="F80" i="9"/>
  <c r="F79" i="9"/>
  <c r="G82" i="9"/>
  <c r="G87" i="9" s="1"/>
  <c r="D50" i="22" s="1"/>
  <c r="F71" i="14" l="1"/>
  <c r="F82" i="9"/>
  <c r="F87" i="9" s="1"/>
  <c r="C50" i="22" s="1"/>
  <c r="G80" i="9"/>
  <c r="F59" i="9" l="1"/>
  <c r="G79" i="9"/>
  <c r="G59" i="9" s="1"/>
  <c r="G71" i="14"/>
  <c r="H59" i="9"/>
  <c r="H27" i="14" l="1"/>
  <c r="G31" i="9"/>
  <c r="G78" i="9"/>
  <c r="G27" i="14"/>
  <c r="G70" i="14"/>
  <c r="G72" i="14" s="1"/>
  <c r="H31" i="9"/>
  <c r="I59" i="9"/>
  <c r="F78" i="9" l="1"/>
  <c r="F31" i="9"/>
  <c r="G32" i="9" s="1"/>
  <c r="F70" i="14"/>
  <c r="F72" i="14" s="1"/>
  <c r="F27" i="14"/>
  <c r="I31" i="9"/>
  <c r="I32" i="9" s="1"/>
  <c r="G84" i="9"/>
  <c r="G58" i="9" s="1"/>
  <c r="G86" i="9"/>
  <c r="D49" i="22" s="1"/>
  <c r="I84" i="9"/>
  <c r="H84" i="9"/>
  <c r="H85" i="9" s="1"/>
  <c r="I27" i="14"/>
  <c r="H32" i="9"/>
  <c r="K59" i="9"/>
  <c r="J27" i="14"/>
  <c r="J31" i="9"/>
  <c r="J59" i="9"/>
  <c r="F86" i="9" l="1"/>
  <c r="C49" i="22" s="1"/>
  <c r="F84" i="9"/>
  <c r="I85" i="9"/>
  <c r="I58" i="9"/>
  <c r="J84" i="9"/>
  <c r="G85" i="9"/>
  <c r="H58" i="9"/>
  <c r="J32" i="9"/>
  <c r="K31" i="9"/>
  <c r="K27" i="14"/>
  <c r="L59" i="9"/>
  <c r="F58" i="9" l="1"/>
  <c r="J85" i="9"/>
  <c r="J58" i="9"/>
  <c r="K84" i="9"/>
  <c r="K32" i="9"/>
  <c r="L27" i="14"/>
  <c r="L31" i="9"/>
  <c r="K85" i="9" l="1"/>
  <c r="K58" i="9"/>
  <c r="L84" i="9"/>
  <c r="L32" i="9"/>
  <c r="O59" i="9"/>
  <c r="M59" i="9"/>
  <c r="M27" i="14"/>
  <c r="M31" i="9"/>
  <c r="L58" i="9" l="1"/>
  <c r="L85" i="9"/>
  <c r="M32" i="9"/>
  <c r="O31" i="9"/>
  <c r="O27" i="14"/>
  <c r="N59" i="9"/>
  <c r="N31" i="9"/>
  <c r="M84" i="9"/>
  <c r="N27" i="14"/>
  <c r="O32" i="9" l="1"/>
  <c r="P59" i="9"/>
  <c r="O84" i="9"/>
  <c r="N84" i="9"/>
  <c r="N32" i="9"/>
  <c r="M85" i="9"/>
  <c r="M58" i="9"/>
  <c r="O58" i="9" l="1"/>
  <c r="P31" i="9"/>
  <c r="P27" i="14"/>
  <c r="N58" i="9"/>
  <c r="O85" i="9"/>
  <c r="N85" i="9"/>
  <c r="P32" i="9" l="1"/>
  <c r="P84" i="9"/>
  <c r="P85" i="9" l="1"/>
  <c r="P58" i="9"/>
  <c r="B113" i="18" l="1"/>
  <c r="B104" i="18"/>
  <c r="B103" i="18"/>
  <c r="B112" i="18"/>
  <c r="B109" i="18"/>
  <c r="B100" i="18"/>
  <c r="B102" i="18"/>
  <c r="B111" i="18"/>
  <c r="B110" i="18"/>
  <c r="B101" i="18"/>
  <c r="F59" i="18" l="1"/>
  <c r="E111" i="18"/>
  <c r="F112" i="18"/>
  <c r="F111" i="18" l="1"/>
  <c r="F114" i="18" s="1"/>
  <c r="F96" i="18"/>
  <c r="E59" i="18"/>
  <c r="E112" i="18"/>
  <c r="E96" i="18"/>
  <c r="F105" i="18" l="1"/>
  <c r="E114" i="18"/>
  <c r="E105" i="18" l="1"/>
  <c r="E65" i="18" l="1"/>
  <c r="E72" i="18" l="1"/>
  <c r="E64" i="18"/>
  <c r="F65" i="18"/>
  <c r="F64" i="18"/>
  <c r="F72" i="18" l="1"/>
  <c r="F88" i="9"/>
  <c r="G88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Pauline Rigby</author>
    <author>John Lively</author>
  </authors>
  <commentList>
    <comment ref="C1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Pauline Rigby:</t>
        </r>
        <r>
          <rPr>
            <sz val="9"/>
            <color indexed="81"/>
            <rFont val="Tahoma"/>
            <family val="2"/>
          </rPr>
          <t xml:space="preserve">
Was 100-1000</t>
        </r>
      </text>
    </comment>
    <comment ref="C1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Pauline Rigby:</t>
        </r>
        <r>
          <rPr>
            <sz val="9"/>
            <color indexed="81"/>
            <rFont val="Tahoma"/>
            <family val="2"/>
          </rPr>
          <t xml:space="preserve">
Was 100-1000 i.e. the same as the LP array</t>
        </r>
      </text>
    </comment>
    <comment ref="N41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Retirement community transport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tc={1C455C58-6106-2745-928A-DB76FE4BC1C4}</author>
    <author>John Lively</author>
  </authors>
  <commentList>
    <comment ref="I31" authorId="0" shapeId="0" xr:uid="{00000000-0006-0000-03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too high</t>
      </text>
    </comment>
    <comment ref="G52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Yole slidedeck shows $1.00 price from Lumentum</t>
        </r>
      </text>
    </comment>
    <comment ref="G54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John Lively:</t>
        </r>
        <r>
          <rPr>
            <sz val="9"/>
            <color indexed="81"/>
            <rFont val="Tahoma"/>
            <family val="2"/>
          </rPr>
          <t xml:space="preserve">
Yole slide deck shows $2.oo price from Lumentum</t>
        </r>
      </text>
    </comment>
  </commentList>
</comments>
</file>

<file path=xl/sharedStrings.xml><?xml version="1.0" encoding="utf-8"?>
<sst xmlns="http://schemas.openxmlformats.org/spreadsheetml/2006/main" count="256" uniqueCount="202">
  <si>
    <t>LightCounting Market Research</t>
  </si>
  <si>
    <t>20-50</t>
  </si>
  <si>
    <t>Total</t>
  </si>
  <si>
    <t>Sales ($ mn)</t>
  </si>
  <si>
    <t>Units shipped (VCSEL arrays, millions)</t>
  </si>
  <si>
    <t>ASPs (per array)</t>
  </si>
  <si>
    <t>Power (mW)</t>
  </si>
  <si>
    <t>200-500</t>
  </si>
  <si>
    <t>500-1000</t>
  </si>
  <si>
    <t>Wavelength (nm)</t>
  </si>
  <si>
    <t>1-10</t>
  </si>
  <si>
    <t>≤20</t>
  </si>
  <si>
    <t>50-300</t>
  </si>
  <si>
    <t>VCSEL array product definitions</t>
  </si>
  <si>
    <t>Front camera</t>
  </si>
  <si>
    <t>Rear camera</t>
  </si>
  <si>
    <t>AR/VR (TOF)</t>
  </si>
  <si>
    <t>AR/VR (SL)</t>
  </si>
  <si>
    <t>Used in these handset applications</t>
  </si>
  <si>
    <t>Location on phone &gt;&gt;</t>
  </si>
  <si>
    <t>Forecast scope includes VCSEL arrays used in 3D Sensors in smartphones only.</t>
  </si>
  <si>
    <t>Dot projector array</t>
  </si>
  <si>
    <t># emitters/ VCSEL die</t>
  </si>
  <si>
    <t>Product category</t>
  </si>
  <si>
    <t>VCSEL array forecast for 3D Depth Sensing mobile handset applications (mn)</t>
  </si>
  <si>
    <t>TBD</t>
  </si>
  <si>
    <t>Grand average</t>
  </si>
  <si>
    <t>Gesture and facial recognition (SL)</t>
  </si>
  <si>
    <t>Gesture and facial recognition (TOF)</t>
  </si>
  <si>
    <t>LP = Low Power; HP=High Power</t>
  </si>
  <si>
    <t>for 3D sensing</t>
  </si>
  <si>
    <t>for other applications</t>
  </si>
  <si>
    <t>Proximity sensor VCSELs</t>
  </si>
  <si>
    <t>Proximity sensor VCSEL array forecast for all mobile handset applications</t>
  </si>
  <si>
    <t>Total proximity sensor VCSEL arrays (mn)</t>
  </si>
  <si>
    <t xml:space="preserve">The main steps in the forecast are as follows: </t>
  </si>
  <si>
    <t xml:space="preserve">A forecast of handsets is developed using data available from vendors and other third parties. </t>
  </si>
  <si>
    <t>2.</t>
  </si>
  <si>
    <t>Subsets of the handset forecast are estimated representing phones that will offer facial recognition, and Augmented Reality/Virtual Reality</t>
  </si>
  <si>
    <t>3.</t>
  </si>
  <si>
    <t>Each of the above is split into subgroups using structured light or time of flight technologies to implement the facial recognition and AR/VR</t>
  </si>
  <si>
    <t>4.</t>
  </si>
  <si>
    <t>Handsets by feature and technology are estimated from the above</t>
  </si>
  <si>
    <t>5.</t>
  </si>
  <si>
    <t>Product groups representing different VCSEL arrays for various applications, differentiated by power and number of emitters/array, are created</t>
  </si>
  <si>
    <t>6.</t>
  </si>
  <si>
    <t>Handset numbers are multiplied by the array assumptions to create the array forecast at the product group level</t>
  </si>
  <si>
    <t>7.</t>
  </si>
  <si>
    <t>Price assumptions are developed based on discussions and inputs from industry participants</t>
  </si>
  <si>
    <t xml:space="preserve">8. </t>
  </si>
  <si>
    <t>Future prices are estimated by applying assumed price declines per year to each product and year</t>
  </si>
  <si>
    <t xml:space="preserve">9. </t>
  </si>
  <si>
    <t>1.</t>
  </si>
  <si>
    <t>Average without proximity sensor</t>
  </si>
  <si>
    <t>300-1000</t>
  </si>
  <si>
    <t>1000-3000</t>
  </si>
  <si>
    <t>Revenues are calculated as the product of ASPs and unit shipments</t>
  </si>
  <si>
    <t>Average # emitters/ VCSEL die</t>
  </si>
  <si>
    <t>Proximity sensor (3D)</t>
  </si>
  <si>
    <t>Flash illuminator LP</t>
  </si>
  <si>
    <t>Flash illuminator HP</t>
  </si>
  <si>
    <t>Flood illuminator</t>
  </si>
  <si>
    <t>Gesture and facial recognition (AS)</t>
  </si>
  <si>
    <t>AS = Active Stereo</t>
  </si>
  <si>
    <t>possible alternative to structured light, not included in forecast at this time as no evidence of adoption as of October 2019</t>
  </si>
  <si>
    <t>3D Depth Sensing and Automotive LiDAR forecast</t>
  </si>
  <si>
    <t>Autonomous Vehicle forecast</t>
  </si>
  <si>
    <t>All light vehicles</t>
  </si>
  <si>
    <t>AVs Percent of total</t>
  </si>
  <si>
    <t>Non-AV vehicles</t>
  </si>
  <si>
    <t>LIDAR sensor modules forecast summary</t>
  </si>
  <si>
    <t>Level 1</t>
  </si>
  <si>
    <t>Level 4/5</t>
  </si>
  <si>
    <t>Total LIDAR sensor shipments</t>
  </si>
  <si>
    <t>Total automotive LIDAR revenues</t>
  </si>
  <si>
    <t>Automotive LIDAR sensor modules by product type</t>
  </si>
  <si>
    <t>Sensor module shipments</t>
  </si>
  <si>
    <t>L3 forward</t>
  </si>
  <si>
    <r>
      <t>L4/5 360</t>
    </r>
    <r>
      <rPr>
        <sz val="10"/>
        <color theme="1"/>
        <rFont val="Calibri"/>
        <family val="2"/>
      </rPr>
      <t>°</t>
    </r>
  </si>
  <si>
    <r>
      <t>L4/5 360</t>
    </r>
    <r>
      <rPr>
        <sz val="10"/>
        <color theme="1"/>
        <rFont val="Calibri"/>
        <family val="2"/>
      </rPr>
      <t>° NG</t>
    </r>
  </si>
  <si>
    <t>Sensor Module ASPs</t>
  </si>
  <si>
    <t>Module revenues ($ mn)</t>
  </si>
  <si>
    <t>Market segments</t>
  </si>
  <si>
    <t>Level 2/3</t>
  </si>
  <si>
    <t>Light Vehicles</t>
  </si>
  <si>
    <t>Robotic Taxis</t>
  </si>
  <si>
    <t>L4/5 product sensor suites</t>
  </si>
  <si>
    <t>LIDAR module product definitions</t>
  </si>
  <si>
    <t xml:space="preserve">Numbers are cameras of each type per suite </t>
  </si>
  <si>
    <t>product group name in forecast</t>
  </si>
  <si>
    <t>H-FOV*</t>
  </si>
  <si>
    <t>Range</t>
  </si>
  <si>
    <t>Beams</t>
  </si>
  <si>
    <t>Technology</t>
  </si>
  <si>
    <t>Level</t>
  </si>
  <si>
    <t>Typical ADAS Function Enabled</t>
  </si>
  <si>
    <t>Suite A</t>
  </si>
  <si>
    <t>Suite B</t>
  </si>
  <si>
    <t>Suite C</t>
  </si>
  <si>
    <t>Suite D</t>
  </si>
  <si>
    <t>Range-finder for AEB</t>
  </si>
  <si>
    <r>
      <t>22</t>
    </r>
    <r>
      <rPr>
        <sz val="11"/>
        <color theme="1"/>
        <rFont val="Calibri"/>
        <family val="2"/>
      </rPr>
      <t>°</t>
    </r>
  </si>
  <si>
    <t>Short</t>
  </si>
  <si>
    <t>1D Fixed</t>
  </si>
  <si>
    <t>L1</t>
  </si>
  <si>
    <t>Pre-Collision Warning / AEB</t>
  </si>
  <si>
    <t>45°</t>
  </si>
  <si>
    <t>Mid</t>
  </si>
  <si>
    <t>Scanning</t>
  </si>
  <si>
    <t>L3</t>
  </si>
  <si>
    <t>Traffic Jam Assist (City Driving)</t>
  </si>
  <si>
    <t>120°</t>
  </si>
  <si>
    <t>Flash</t>
  </si>
  <si>
    <t>L4/5</t>
  </si>
  <si>
    <t>Blind Spot Monitor / Cross Traffic Alert</t>
  </si>
  <si>
    <t>Long</t>
  </si>
  <si>
    <t>Adaptive Cruise Control</t>
  </si>
  <si>
    <t>360°</t>
  </si>
  <si>
    <t>Surround View</t>
  </si>
  <si>
    <t>*H-FOV = horizontal field of view</t>
  </si>
  <si>
    <t>Uber gen 1</t>
  </si>
  <si>
    <t>Mobileye</t>
  </si>
  <si>
    <t>Aptiv</t>
  </si>
  <si>
    <t>Voyage</t>
  </si>
  <si>
    <t>Ford, GM</t>
  </si>
  <si>
    <t>LIDAR module design &amp; function</t>
  </si>
  <si>
    <t>LIDAR optical technology types</t>
  </si>
  <si>
    <t>single-beam rangefinder</t>
  </si>
  <si>
    <t>Single laser</t>
  </si>
  <si>
    <t>in use since 2003</t>
  </si>
  <si>
    <t>solid-state for positioning and detection</t>
  </si>
  <si>
    <t>&lt; uses Si SPAD (single-photon avalanche photodiode) detectors</t>
  </si>
  <si>
    <t>scanning for positioning and detection</t>
  </si>
  <si>
    <t>Linear array</t>
  </si>
  <si>
    <t>Phased/steerable array</t>
  </si>
  <si>
    <t>possible SiP devices in this category</t>
  </si>
  <si>
    <t>A forecast of vehicle production is developed using data available from trade associations and manufacturers</t>
  </si>
  <si>
    <t>Subsets of the vehicle production forecast are estimated representing different markets: self-driving taxis (retrofitted), L3, L4, L5 autonomy in light vehicles (LV) and trucks</t>
  </si>
  <si>
    <t>Each of the above markets is split into estimates for the technology requirements and number of lidar units per vehicle</t>
  </si>
  <si>
    <t>Product groups representing different lidar requirements for various markets, differentiated by wavelength, range and number of beams, are created</t>
  </si>
  <si>
    <t>Automotive LiDAR forecast</t>
  </si>
  <si>
    <t>L4/5 corner/side</t>
  </si>
  <si>
    <t>L4/5 front-rear</t>
  </si>
  <si>
    <t>L1 range finder</t>
  </si>
  <si>
    <t>Model by: John Lively</t>
  </si>
  <si>
    <r>
      <t xml:space="preserve">The methodology used to create the </t>
    </r>
    <r>
      <rPr>
        <b/>
        <sz val="14"/>
        <color theme="1"/>
        <rFont val="Calibri"/>
        <family val="2"/>
      </rPr>
      <t>3D Sensors for Smartphones</t>
    </r>
    <r>
      <rPr>
        <sz val="12"/>
        <color theme="1"/>
        <rFont val="Calibri"/>
        <family val="2"/>
      </rPr>
      <t xml:space="preserve"> forecast is depicted in the diagram below. </t>
    </r>
  </si>
  <si>
    <r>
      <rPr>
        <b/>
        <sz val="14"/>
        <rFont val="Calibri"/>
        <family val="2"/>
      </rPr>
      <t>Automotive LiDAR</t>
    </r>
    <r>
      <rPr>
        <b/>
        <sz val="12"/>
        <color theme="4"/>
        <rFont val="Calibri"/>
        <family val="2"/>
      </rPr>
      <t xml:space="preserve">  Market Segmentation and Product definitions</t>
    </r>
  </si>
  <si>
    <r>
      <rPr>
        <b/>
        <sz val="14"/>
        <rFont val="Calibri"/>
        <family val="2"/>
      </rPr>
      <t xml:space="preserve">3S Sensing </t>
    </r>
    <r>
      <rPr>
        <b/>
        <sz val="12"/>
        <color theme="4"/>
        <rFont val="Calibri"/>
        <family val="2"/>
      </rPr>
      <t xml:space="preserve"> Market Segmentation and Product definitions</t>
    </r>
  </si>
  <si>
    <t>√</t>
  </si>
  <si>
    <t>Vehicle numbers are multiplied by the product assumptions to create the LiDAR sensor forecast at the product group level</t>
  </si>
  <si>
    <r>
      <t xml:space="preserve">The methodology used to create the </t>
    </r>
    <r>
      <rPr>
        <b/>
        <sz val="14"/>
        <color theme="1"/>
        <rFont val="Calibri"/>
        <family val="2"/>
      </rPr>
      <t>Automotive LiDAR</t>
    </r>
    <r>
      <rPr>
        <sz val="12"/>
        <color theme="1"/>
        <rFont val="Calibri"/>
        <family val="2"/>
      </rPr>
      <t xml:space="preserve"> forecast is as follows:</t>
    </r>
  </si>
  <si>
    <t>Analysis and assumptions:  Vladimir Kozlov, John Lively</t>
  </si>
  <si>
    <t>Includes RT, AT, and LV segments</t>
  </si>
  <si>
    <t>Autonomous Trucks</t>
  </si>
  <si>
    <t>ADAS</t>
  </si>
  <si>
    <t>AV</t>
  </si>
  <si>
    <t>Category</t>
  </si>
  <si>
    <t>Figure E-1</t>
  </si>
  <si>
    <t>3D sensors</t>
  </si>
  <si>
    <t>LIDARs</t>
  </si>
  <si>
    <t>Sales ($M)</t>
  </si>
  <si>
    <t>Figure E-2</t>
  </si>
  <si>
    <t>World-facing sensors</t>
  </si>
  <si>
    <t>Worl-Facing arrays</t>
  </si>
  <si>
    <t>LIDAR</t>
  </si>
  <si>
    <t>3D Face recognition</t>
  </si>
  <si>
    <t>3D face recognition</t>
  </si>
  <si>
    <t>Forward facing sensor (L2/L3)</t>
  </si>
  <si>
    <t>Corner/side sensor (L2/3/4/5)</t>
  </si>
  <si>
    <t>Front/rear facing sensor (L2/3/4/5)</t>
  </si>
  <si>
    <t>360° sensor (L4/5 robotic taxis, trucks)</t>
  </si>
  <si>
    <t>Sensor Shipments for Light Vehicles with AEB</t>
  </si>
  <si>
    <t>Autonomous Vehicles Total</t>
  </si>
  <si>
    <t>Light Vehicles with AEB *</t>
  </si>
  <si>
    <t>Light Vehicles with Level 2/3</t>
  </si>
  <si>
    <t>Robotic Taxis (Level 4/5)</t>
  </si>
  <si>
    <t>Autonomous Trucks (Level 4/5)</t>
  </si>
  <si>
    <t>* AEB = Autonomous Emergency Braking systems</t>
  </si>
  <si>
    <t>Includes Robotaxi and Light Vehicle segments</t>
  </si>
  <si>
    <t>New sensor applications</t>
  </si>
  <si>
    <t>Sensor Shipments for Chinese EVs w AEB</t>
  </si>
  <si>
    <t>Sensor Shipments for Chinese EVs L2/3</t>
  </si>
  <si>
    <t>Sensor ASPs for Chinese EVs w AEB</t>
  </si>
  <si>
    <t>Sensor ASPs for Chinese EVs L2/3</t>
  </si>
  <si>
    <t>Sensor Revenues for Chinese EVs w AEB</t>
  </si>
  <si>
    <t>Sensor Revenues for Chinese EVs L2/3</t>
  </si>
  <si>
    <t>Chinese EV AEB</t>
  </si>
  <si>
    <t>Chinese EV L2/3</t>
  </si>
  <si>
    <t>L2/3 sensors for LVs</t>
  </si>
  <si>
    <t>L4/5 sensors for RTs</t>
  </si>
  <si>
    <t>L4/5 sensors for ATs</t>
  </si>
  <si>
    <t>AEB Sensors for LVs</t>
  </si>
  <si>
    <t>Various</t>
  </si>
  <si>
    <t>Chinese EVs with Level 2/3</t>
  </si>
  <si>
    <t>Forward facing sensor (L2/3)</t>
  </si>
  <si>
    <t>Corner/side sensor (L2/3)</t>
  </si>
  <si>
    <t>Front/rear facing sensor (L4/5)</t>
  </si>
  <si>
    <t>360° sensor (L4/5)</t>
  </si>
  <si>
    <t>Next gen 360° sensor (L4/5)</t>
  </si>
  <si>
    <r>
      <t xml:space="preserve">This spreadsheet also includes a forecast is for LIDAR sensors used in autonomous driving systems (ADS) applications, including self-driving taxis, passenger vehicles and trucks. Other lidar applications such smartphone </t>
    </r>
    <r>
      <rPr>
        <sz val="12"/>
        <color theme="1"/>
        <rFont val="Calibri"/>
        <family val="2"/>
      </rPr>
      <t xml:space="preserve">applications are also included. </t>
    </r>
  </si>
  <si>
    <r>
      <t xml:space="preserve">This spreadsheet includes a forecast is for VCSEL arrays used in 3D Depth Sensors in smartphones, to implement facial and gesture recognition, and Augmented/Virtual Reality (AR/VR). </t>
    </r>
    <r>
      <rPr>
        <sz val="12"/>
        <color theme="1"/>
        <rFont val="Calibri"/>
        <family val="2"/>
      </rPr>
      <t xml:space="preserve">VCSELs and VCSEL arrays used in Driver Monitoring Systems (DMS) are also addressed in this forecast. </t>
    </r>
  </si>
  <si>
    <t>Published November 30, 2022 - Sample forecast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</si>
</sst>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"/>
    <numFmt numFmtId="167" formatCode="_-* #,##0.00_-;\-* #,##0.00_-;_-* &quot;-&quot;??_-;_-@_-"/>
    <numFmt numFmtId="168" formatCode="_-* #,##0_-;\-* #,##0_-;_-* &quot;-&quot;??_-;_-@_-"/>
  </numFmts>
  <fonts count="2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3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b/>
      <sz val="14"/>
      <color theme="4"/>
      <name val="Calibri"/>
      <family val="2"/>
    </font>
    <font>
      <b/>
      <sz val="12"/>
      <color theme="4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5" borderId="15" applyNumberFormat="0" applyFont="0" applyAlignment="0" applyProtection="0"/>
    <xf numFmtId="0" fontId="15" fillId="6" borderId="16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0" fillId="0" borderId="1" xfId="0" applyBorder="1"/>
    <xf numFmtId="17" fontId="4" fillId="0" borderId="0" xfId="0" quotePrefix="1" applyNumberFormat="1" applyFont="1"/>
    <xf numFmtId="0" fontId="8" fillId="0" borderId="0" xfId="0" applyFont="1"/>
    <xf numFmtId="0" fontId="9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164" fontId="0" fillId="0" borderId="3" xfId="1" applyNumberFormat="1" applyFont="1" applyBorder="1"/>
    <xf numFmtId="165" fontId="0" fillId="0" borderId="3" xfId="2" applyNumberFormat="1" applyFont="1" applyBorder="1"/>
    <xf numFmtId="0" fontId="0" fillId="0" borderId="4" xfId="0" applyBorder="1" applyAlignment="1">
      <alignment horizontal="center"/>
    </xf>
    <xf numFmtId="164" fontId="0" fillId="0" borderId="2" xfId="1" applyNumberFormat="1" applyFont="1" applyBorder="1"/>
    <xf numFmtId="0" fontId="0" fillId="0" borderId="13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165" fontId="0" fillId="0" borderId="2" xfId="2" applyNumberFormat="1" applyFont="1" applyBorder="1"/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/>
    <xf numFmtId="0" fontId="0" fillId="0" borderId="9" xfId="0" applyBorder="1"/>
    <xf numFmtId="0" fontId="0" fillId="0" borderId="5" xfId="0" applyBorder="1"/>
    <xf numFmtId="0" fontId="10" fillId="0" borderId="0" xfId="0" applyFont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165" fontId="0" fillId="0" borderId="1" xfId="2" applyNumberFormat="1" applyFont="1" applyBorder="1"/>
    <xf numFmtId="0" fontId="0" fillId="0" borderId="0" xfId="0" applyAlignment="1">
      <alignment horizontal="left" indent="2"/>
    </xf>
    <xf numFmtId="9" fontId="0" fillId="0" borderId="0" xfId="3" applyFont="1"/>
    <xf numFmtId="0" fontId="0" fillId="2" borderId="3" xfId="0" applyFill="1" applyBorder="1"/>
    <xf numFmtId="165" fontId="0" fillId="0" borderId="0" xfId="2" applyNumberFormat="1" applyFont="1"/>
    <xf numFmtId="164" fontId="0" fillId="0" borderId="1" xfId="1" applyNumberFormat="1" applyFont="1" applyBorder="1"/>
    <xf numFmtId="0" fontId="0" fillId="0" borderId="8" xfId="0" applyBorder="1"/>
    <xf numFmtId="0" fontId="0" fillId="2" borderId="10" xfId="0" applyFill="1" applyBorder="1"/>
    <xf numFmtId="44" fontId="0" fillId="0" borderId="1" xfId="2" applyFont="1" applyBorder="1"/>
    <xf numFmtId="0" fontId="0" fillId="0" borderId="0" xfId="0" quotePrefix="1"/>
    <xf numFmtId="0" fontId="0" fillId="4" borderId="1" xfId="0" applyFill="1" applyBorder="1"/>
    <xf numFmtId="0" fontId="0" fillId="4" borderId="13" xfId="0" applyFill="1" applyBorder="1"/>
    <xf numFmtId="44" fontId="0" fillId="0" borderId="0" xfId="2" applyFont="1"/>
    <xf numFmtId="0" fontId="0" fillId="0" borderId="4" xfId="0" applyBorder="1" applyAlignment="1">
      <alignment horizontal="left"/>
    </xf>
    <xf numFmtId="164" fontId="7" fillId="0" borderId="2" xfId="1" applyNumberFormat="1" applyFont="1" applyFill="1" applyBorder="1"/>
    <xf numFmtId="44" fontId="7" fillId="0" borderId="3" xfId="2" applyFont="1" applyFill="1" applyBorder="1"/>
    <xf numFmtId="44" fontId="1" fillId="0" borderId="3" xfId="2" applyFont="1" applyFill="1" applyBorder="1"/>
    <xf numFmtId="44" fontId="7" fillId="0" borderId="4" xfId="2" applyFont="1" applyFill="1" applyBorder="1"/>
    <xf numFmtId="0" fontId="0" fillId="0" borderId="1" xfId="0" quotePrefix="1" applyBorder="1"/>
    <xf numFmtId="0" fontId="0" fillId="0" borderId="3" xfId="0" applyBorder="1" applyAlignment="1">
      <alignment horizontal="left" wrapText="1" indent="1"/>
    </xf>
    <xf numFmtId="0" fontId="0" fillId="0" borderId="2" xfId="0" applyBorder="1" applyAlignment="1">
      <alignment horizontal="left" wrapText="1" indent="1"/>
    </xf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wrapText="1"/>
    </xf>
    <xf numFmtId="0" fontId="12" fillId="0" borderId="0" xfId="0" quotePrefix="1" applyFont="1" applyAlignment="1">
      <alignment horizontal="center"/>
    </xf>
    <xf numFmtId="17" fontId="14" fillId="0" borderId="0" xfId="0" quotePrefix="1" applyNumberFormat="1" applyFont="1"/>
    <xf numFmtId="0" fontId="2" fillId="0" borderId="1" xfId="0" applyFont="1" applyBorder="1" applyAlignment="1">
      <alignment horizontal="center" vertical="center"/>
    </xf>
    <xf numFmtId="164" fontId="0" fillId="0" borderId="2" xfId="1" applyNumberFormat="1" applyFont="1" applyFill="1" applyBorder="1"/>
    <xf numFmtId="166" fontId="0" fillId="0" borderId="2" xfId="1" applyNumberFormat="1" applyFont="1" applyBorder="1"/>
    <xf numFmtId="0" fontId="15" fillId="6" borderId="16" xfId="6" applyAlignment="1">
      <alignment horizontal="center"/>
    </xf>
    <xf numFmtId="0" fontId="16" fillId="0" borderId="0" xfId="0" applyFont="1"/>
    <xf numFmtId="0" fontId="0" fillId="0" borderId="14" xfId="0" applyBorder="1"/>
    <xf numFmtId="0" fontId="0" fillId="0" borderId="12" xfId="0" applyBorder="1"/>
    <xf numFmtId="0" fontId="0" fillId="3" borderId="1" xfId="0" applyFill="1" applyBorder="1" applyAlignment="1">
      <alignment horizontal="center"/>
    </xf>
    <xf numFmtId="0" fontId="17" fillId="0" borderId="0" xfId="0" applyFont="1"/>
    <xf numFmtId="9" fontId="0" fillId="0" borderId="9" xfId="3" applyFont="1" applyFill="1" applyBorder="1"/>
    <xf numFmtId="0" fontId="8" fillId="0" borderId="0" xfId="7" applyFont="1"/>
    <xf numFmtId="0" fontId="18" fillId="0" borderId="0" xfId="7"/>
    <xf numFmtId="17" fontId="14" fillId="0" borderId="0" xfId="7" quotePrefix="1" applyNumberFormat="1" applyFont="1"/>
    <xf numFmtId="0" fontId="19" fillId="0" borderId="0" xfId="7" applyFont="1" applyAlignment="1">
      <alignment horizontal="center"/>
    </xf>
    <xf numFmtId="0" fontId="9" fillId="0" borderId="0" xfId="7" applyFont="1"/>
    <xf numFmtId="0" fontId="17" fillId="0" borderId="0" xfId="7" applyFont="1"/>
    <xf numFmtId="0" fontId="11" fillId="0" borderId="0" xfId="7" applyFont="1"/>
    <xf numFmtId="0" fontId="20" fillId="0" borderId="0" xfId="7" applyFont="1"/>
    <xf numFmtId="0" fontId="21" fillId="0" borderId="1" xfId="7" applyFont="1" applyBorder="1"/>
    <xf numFmtId="3" fontId="21" fillId="0" borderId="1" xfId="7" applyNumberFormat="1" applyFont="1" applyBorder="1"/>
    <xf numFmtId="9" fontId="21" fillId="0" borderId="1" xfId="8" applyFont="1" applyBorder="1"/>
    <xf numFmtId="9" fontId="21" fillId="0" borderId="0" xfId="8" applyFont="1"/>
    <xf numFmtId="0" fontId="22" fillId="0" borderId="0" xfId="7" applyFont="1"/>
    <xf numFmtId="0" fontId="21" fillId="0" borderId="0" xfId="7" applyFont="1"/>
    <xf numFmtId="0" fontId="11" fillId="0" borderId="13" xfId="7" applyFont="1" applyBorder="1"/>
    <xf numFmtId="168" fontId="21" fillId="0" borderId="1" xfId="9" applyNumberFormat="1" applyFont="1" applyBorder="1"/>
    <xf numFmtId="165" fontId="21" fillId="0" borderId="1" xfId="10" applyNumberFormat="1" applyFont="1" applyBorder="1"/>
    <xf numFmtId="165" fontId="21" fillId="0" borderId="1" xfId="10" applyNumberFormat="1" applyFont="1" applyFill="1" applyBorder="1"/>
    <xf numFmtId="0" fontId="18" fillId="0" borderId="1" xfId="7" applyBorder="1"/>
    <xf numFmtId="0" fontId="11" fillId="0" borderId="1" xfId="7" applyFont="1" applyBorder="1"/>
    <xf numFmtId="0" fontId="11" fillId="0" borderId="10" xfId="7" applyFont="1" applyBorder="1"/>
    <xf numFmtId="0" fontId="18" fillId="0" borderId="9" xfId="7" applyBorder="1"/>
    <xf numFmtId="0" fontId="18" fillId="0" borderId="5" xfId="7" applyBorder="1"/>
    <xf numFmtId="168" fontId="11" fillId="0" borderId="3" xfId="7" applyNumberFormat="1" applyFont="1" applyBorder="1"/>
    <xf numFmtId="0" fontId="11" fillId="0" borderId="8" xfId="7" applyFont="1" applyBorder="1"/>
    <xf numFmtId="0" fontId="18" fillId="0" borderId="7" xfId="7" applyBorder="1"/>
    <xf numFmtId="168" fontId="11" fillId="0" borderId="2" xfId="7" applyNumberFormat="1" applyFont="1" applyBorder="1"/>
    <xf numFmtId="0" fontId="18" fillId="0" borderId="14" xfId="7" applyBorder="1"/>
    <xf numFmtId="0" fontId="18" fillId="0" borderId="12" xfId="7" applyBorder="1"/>
    <xf numFmtId="168" fontId="11" fillId="0" borderId="12" xfId="7" applyNumberFormat="1" applyFont="1" applyBorder="1"/>
    <xf numFmtId="165" fontId="11" fillId="0" borderId="2" xfId="10" applyNumberFormat="1" applyFont="1" applyBorder="1"/>
    <xf numFmtId="165" fontId="11" fillId="0" borderId="1" xfId="10" applyNumberFormat="1" applyFont="1" applyBorder="1"/>
    <xf numFmtId="17" fontId="9" fillId="0" borderId="0" xfId="0" applyNumberFormat="1" applyFont="1"/>
    <xf numFmtId="0" fontId="0" fillId="7" borderId="3" xfId="0" applyFill="1" applyBorder="1"/>
    <xf numFmtId="0" fontId="0" fillId="7" borderId="12" xfId="0" applyFill="1" applyBorder="1"/>
    <xf numFmtId="0" fontId="11" fillId="0" borderId="1" xfId="0" applyFont="1" applyBorder="1"/>
    <xf numFmtId="0" fontId="17" fillId="8" borderId="1" xfId="0" applyFont="1" applyFill="1" applyBorder="1" applyAlignment="1">
      <alignment horizontal="center"/>
    </xf>
    <xf numFmtId="17" fontId="17" fillId="8" borderId="1" xfId="0" applyNumberFormat="1" applyFont="1" applyFill="1" applyBorder="1" applyAlignment="1">
      <alignment horizontal="center"/>
    </xf>
    <xf numFmtId="0" fontId="0" fillId="0" borderId="1" xfId="5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20" xfId="5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7" fontId="0" fillId="0" borderId="2" xfId="0" applyNumberFormat="1" applyBorder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/>
    <xf numFmtId="0" fontId="23" fillId="0" borderId="0" xfId="5" applyFont="1" applyFill="1" applyBorder="1"/>
    <xf numFmtId="0" fontId="0" fillId="0" borderId="0" xfId="5" applyFont="1" applyFill="1" applyBorder="1"/>
    <xf numFmtId="0" fontId="16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17" fillId="8" borderId="1" xfId="0" applyFont="1" applyFill="1" applyBorder="1" applyAlignment="1">
      <alignment wrapText="1"/>
    </xf>
    <xf numFmtId="165" fontId="0" fillId="0" borderId="0" xfId="0" applyNumberFormat="1"/>
    <xf numFmtId="0" fontId="21" fillId="0" borderId="13" xfId="7" applyFont="1" applyBorder="1"/>
    <xf numFmtId="0" fontId="21" fillId="0" borderId="13" xfId="7" applyFont="1" applyBorder="1" applyAlignment="1">
      <alignment horizontal="left"/>
    </xf>
    <xf numFmtId="0" fontId="21" fillId="0" borderId="13" xfId="7" applyFont="1" applyBorder="1" applyAlignment="1">
      <alignment horizontal="left" indent="2"/>
    </xf>
    <xf numFmtId="0" fontId="21" fillId="0" borderId="10" xfId="7" applyFont="1" applyBorder="1" applyAlignment="1">
      <alignment horizontal="left" indent="2"/>
    </xf>
    <xf numFmtId="0" fontId="11" fillId="0" borderId="13" xfId="4" applyBorder="1"/>
    <xf numFmtId="0" fontId="21" fillId="0" borderId="12" xfId="4" applyFont="1" applyBorder="1"/>
    <xf numFmtId="0" fontId="21" fillId="0" borderId="1" xfId="4" applyFont="1" applyBorder="1"/>
    <xf numFmtId="0" fontId="11" fillId="0" borderId="17" xfId="4" applyBorder="1"/>
    <xf numFmtId="0" fontId="21" fillId="0" borderId="18" xfId="4" applyFont="1" applyBorder="1"/>
    <xf numFmtId="168" fontId="21" fillId="0" borderId="18" xfId="9" applyNumberFormat="1" applyFont="1" applyBorder="1"/>
    <xf numFmtId="0" fontId="11" fillId="0" borderId="10" xfId="4" applyBorder="1"/>
    <xf numFmtId="0" fontId="21" fillId="0" borderId="3" xfId="4" applyFont="1" applyBorder="1"/>
    <xf numFmtId="165" fontId="21" fillId="0" borderId="3" xfId="10" applyNumberFormat="1" applyFont="1" applyBorder="1"/>
    <xf numFmtId="165" fontId="21" fillId="0" borderId="3" xfId="10" applyNumberFormat="1" applyFont="1" applyFill="1" applyBorder="1"/>
    <xf numFmtId="0" fontId="11" fillId="0" borderId="21" xfId="4" applyBorder="1"/>
    <xf numFmtId="0" fontId="21" fillId="0" borderId="22" xfId="4" applyFont="1" applyBorder="1"/>
    <xf numFmtId="165" fontId="21" fillId="0" borderId="22" xfId="10" applyNumberFormat="1" applyFont="1" applyBorder="1"/>
    <xf numFmtId="0" fontId="21" fillId="0" borderId="19" xfId="4" applyFont="1" applyBorder="1"/>
    <xf numFmtId="165" fontId="21" fillId="0" borderId="18" xfId="4" applyNumberFormat="1" applyFont="1" applyBorder="1"/>
    <xf numFmtId="0" fontId="11" fillId="9" borderId="1" xfId="0" applyFont="1" applyFill="1" applyBorder="1"/>
    <xf numFmtId="44" fontId="4" fillId="0" borderId="3" xfId="2" applyFont="1" applyFill="1" applyBorder="1"/>
    <xf numFmtId="44" fontId="4" fillId="0" borderId="2" xfId="2" applyFont="1" applyFill="1" applyBorder="1"/>
    <xf numFmtId="44" fontId="1" fillId="0" borderId="2" xfId="2" applyFont="1" applyFill="1" applyBorder="1"/>
    <xf numFmtId="44" fontId="7" fillId="0" borderId="2" xfId="2" applyFont="1" applyFill="1" applyBorder="1"/>
    <xf numFmtId="44" fontId="4" fillId="0" borderId="4" xfId="2" applyFont="1" applyFill="1" applyBorder="1"/>
    <xf numFmtId="44" fontId="1" fillId="0" borderId="4" xfId="2" applyFont="1" applyFill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8" borderId="13" xfId="0" applyFont="1" applyFill="1" applyBorder="1" applyAlignment="1">
      <alignment wrapText="1"/>
    </xf>
    <xf numFmtId="0" fontId="17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11" fillId="0" borderId="7" xfId="7" applyFont="1" applyBorder="1" applyAlignment="1">
      <alignment horizontal="left" wrapText="1"/>
    </xf>
  </cellXfs>
  <cellStyles count="11">
    <cellStyle name="Check Cell" xfId="6" builtinId="23"/>
    <cellStyle name="Comma" xfId="1" builtinId="3"/>
    <cellStyle name="Comma 2" xfId="9" xr:uid="{00000000-0005-0000-0000-000002000000}"/>
    <cellStyle name="Currency" xfId="2" builtinId="4"/>
    <cellStyle name="Currency 2" xfId="10" xr:uid="{00000000-0005-0000-0000-000004000000}"/>
    <cellStyle name="Normal" xfId="0" builtinId="0"/>
    <cellStyle name="Normal 2" xfId="7" xr:uid="{00000000-0005-0000-0000-000006000000}"/>
    <cellStyle name="Normal 3" xfId="4" xr:uid="{00000000-0005-0000-0000-000007000000}"/>
    <cellStyle name="Note" xfId="5" builtinId="10"/>
    <cellStyle name="Percent" xfId="3" builtinId="5"/>
    <cellStyle name="Percent 2" xfId="8" xr:uid="{00000000-0005-0000-0000-00000A000000}"/>
  </cellStyles>
  <dxfs count="0"/>
  <tableStyles count="0" defaultTableStyle="TableStyleMedium2" defaultPivotStyle="PivotStyleLight16"/>
  <colors>
    <mruColors>
      <color rgb="FFFFFFCC"/>
      <color rgb="FFCCFFCC"/>
      <color rgb="FFCCFFFF"/>
      <color rgb="FF00CC00"/>
      <color rgb="FF66FFFF"/>
      <color rgb="FF00FF00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3755182649809"/>
          <c:y val="6.8253629025629217E-2"/>
          <c:w val="0.81438162123230728"/>
          <c:h val="0.828066291480123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'3D sensors forecast'!$B$25</c:f>
              <c:strCache>
                <c:ptCount val="1"/>
                <c:pt idx="0">
                  <c:v>Proximity sensor (3D)</c:v>
                </c:pt>
              </c:strCache>
            </c:strRef>
          </c:tx>
          <c:invertIfNegative val="0"/>
          <c:cat>
            <c:numRef>
              <c:f>'3D sensors forecast'!$F$24:$P$24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forecast'!$F$25:$P$25</c:f>
              <c:numCache>
                <c:formatCode>_(* #,##0_);_(* \(#,##0\);_(* "-"??_);_(@_)</c:formatCode>
                <c:ptCount val="11"/>
                <c:pt idx="0">
                  <c:v>36.75</c:v>
                </c:pt>
                <c:pt idx="1">
                  <c:v>122.73484744500001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2-40A8-AD8E-14D7D578D973}"/>
            </c:ext>
          </c:extLst>
        </c:ser>
        <c:ser>
          <c:idx val="1"/>
          <c:order val="1"/>
          <c:tx>
            <c:strRef>
              <c:f>'3D sensors forecast'!$B$26</c:f>
              <c:strCache>
                <c:ptCount val="1"/>
                <c:pt idx="0">
                  <c:v>Flood illuminator</c:v>
                </c:pt>
              </c:strCache>
            </c:strRef>
          </c:tx>
          <c:invertIfNegative val="0"/>
          <c:cat>
            <c:numRef>
              <c:f>'3D sensors forecast'!$F$24:$P$24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forecast'!$F$26:$P$26</c:f>
              <c:numCache>
                <c:formatCode>_(* #,##0_);_(* \(#,##0\);_(* "-"??_);_(@_)</c:formatCode>
                <c:ptCount val="11"/>
                <c:pt idx="0">
                  <c:v>36.75</c:v>
                </c:pt>
                <c:pt idx="1">
                  <c:v>122.73484744500001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32-40A8-AD8E-14D7D578D973}"/>
            </c:ext>
          </c:extLst>
        </c:ser>
        <c:ser>
          <c:idx val="2"/>
          <c:order val="2"/>
          <c:tx>
            <c:strRef>
              <c:f>'3D sensors forecast'!$B$27</c:f>
              <c:strCache>
                <c:ptCount val="1"/>
                <c:pt idx="0">
                  <c:v>Dot projector array</c:v>
                </c:pt>
              </c:strCache>
            </c:strRef>
          </c:tx>
          <c:invertIfNegative val="0"/>
          <c:cat>
            <c:numRef>
              <c:f>'3D sensors forecast'!$F$24:$P$24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forecast'!$F$27:$P$27</c:f>
              <c:numCache>
                <c:formatCode>_(* #,##0_);_(* \(#,##0\);_(* "-"??_);_(@_)</c:formatCode>
                <c:ptCount val="11"/>
                <c:pt idx="0">
                  <c:v>36.75</c:v>
                </c:pt>
                <c:pt idx="1">
                  <c:v>122.73484744500001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32-40A8-AD8E-14D7D578D973}"/>
            </c:ext>
          </c:extLst>
        </c:ser>
        <c:ser>
          <c:idx val="3"/>
          <c:order val="3"/>
          <c:tx>
            <c:strRef>
              <c:f>'3D sensors forecast'!$B$28</c:f>
              <c:strCache>
                <c:ptCount val="1"/>
                <c:pt idx="0">
                  <c:v>Flash illuminator LP</c:v>
                </c:pt>
              </c:strCache>
            </c:strRef>
          </c:tx>
          <c:invertIfNegative val="0"/>
          <c:cat>
            <c:numRef>
              <c:f>'3D sensors forecast'!$F$24:$P$24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forecast'!$F$28:$P$28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32-40A8-AD8E-14D7D578D973}"/>
            </c:ext>
          </c:extLst>
        </c:ser>
        <c:ser>
          <c:idx val="4"/>
          <c:order val="4"/>
          <c:tx>
            <c:strRef>
              <c:f>'3D sensors forecast'!$B$29</c:f>
              <c:strCache>
                <c:ptCount val="1"/>
                <c:pt idx="0">
                  <c:v>Flash illuminator HP</c:v>
                </c:pt>
              </c:strCache>
            </c:strRef>
          </c:tx>
          <c:invertIfNegative val="0"/>
          <c:cat>
            <c:numRef>
              <c:f>'3D sensors forecast'!$F$24:$P$24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forecast'!$F$29:$P$29</c:f>
              <c:numCache>
                <c:formatCode>#,##0.0</c:formatCode>
                <c:ptCount val="11"/>
                <c:pt idx="0" formatCode="_(* #,##0_);_(* \(#,##0\);_(* &quot;-&quot;??_);_(@_)">
                  <c:v>0</c:v>
                </c:pt>
                <c:pt idx="1">
                  <c:v>9.2851580241000056E-2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32-40A8-AD8E-14D7D578D973}"/>
            </c:ext>
          </c:extLst>
        </c:ser>
        <c:ser>
          <c:idx val="5"/>
          <c:order val="5"/>
          <c:tx>
            <c:strRef>
              <c:f>'3D sensors forecast'!$B$30</c:f>
              <c:strCache>
                <c:ptCount val="1"/>
                <c:pt idx="0">
                  <c:v>New sensor applications</c:v>
                </c:pt>
              </c:strCache>
            </c:strRef>
          </c:tx>
          <c:invertIfNegative val="0"/>
          <c:cat>
            <c:numRef>
              <c:f>'3D sensors forecast'!$F$24:$P$24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forecast'!$F$30:$P$30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32-40A8-AD8E-14D7D578D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223872"/>
        <c:axId val="124225408"/>
      </c:barChart>
      <c:catAx>
        <c:axId val="12422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225408"/>
        <c:crosses val="autoZero"/>
        <c:auto val="1"/>
        <c:lblAlgn val="ctr"/>
        <c:lblOffset val="100"/>
        <c:noMultiLvlLbl val="0"/>
      </c:catAx>
      <c:valAx>
        <c:axId val="124225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shipments, arrays (millions)</a:t>
                </a:r>
              </a:p>
            </c:rich>
          </c:tx>
          <c:layout>
            <c:manualLayout>
              <c:xMode val="edge"/>
              <c:yMode val="edge"/>
              <c:x val="1.3755941117615973E-2"/>
              <c:y val="0.13784780787445136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2422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921127148199217"/>
          <c:y val="6.9861414785710757E-2"/>
          <c:w val="0.57260608691246728"/>
          <c:h val="0.21423078538927887"/>
        </c:manualLayout>
      </c:layout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Revenue forecast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697225640354928"/>
          <c:y val="0.13784764207980654"/>
          <c:w val="0.79186824729578176"/>
          <c:h val="0.75847242190252218"/>
        </c:manualLayout>
      </c:layout>
      <c:lineChart>
        <c:grouping val="standard"/>
        <c:varyColors val="0"/>
        <c:ser>
          <c:idx val="1"/>
          <c:order val="0"/>
          <c:tx>
            <c:strRef>
              <c:f>'Proximity sensors forecast'!$B$71</c:f>
              <c:strCache>
                <c:ptCount val="1"/>
                <c:pt idx="0">
                  <c:v>for other applications</c:v>
                </c:pt>
              </c:strCache>
            </c:strRef>
          </c:tx>
          <c:cat>
            <c:numRef>
              <c:f>'Proximity sensors forecast'!$F$69:$P$69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'Proximity sensors forecast'!$F$71:$P$71</c:f>
              <c:numCache>
                <c:formatCode>_("$"* #,##0_);_("$"* \(#,##0\);_("$"* "-"??_);_(@_)</c:formatCode>
                <c:ptCount val="11"/>
                <c:pt idx="0">
                  <c:v>132.86006444174754</c:v>
                </c:pt>
                <c:pt idx="1">
                  <c:v>106.84203560000002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A-4407-99AC-66FA220B0117}"/>
            </c:ext>
          </c:extLst>
        </c:ser>
        <c:ser>
          <c:idx val="0"/>
          <c:order val="1"/>
          <c:tx>
            <c:strRef>
              <c:f>'Proximity sensors forecast'!$B$70</c:f>
              <c:strCache>
                <c:ptCount val="1"/>
                <c:pt idx="0">
                  <c:v>for 3D sensing</c:v>
                </c:pt>
              </c:strCache>
            </c:strRef>
          </c:tx>
          <c:cat>
            <c:numRef>
              <c:f>'Proximity sensors forecast'!$F$69:$P$69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'Proximity sensors forecast'!$F$70:$P$70</c:f>
              <c:numCache>
                <c:formatCode>_("$"* #,##0_);_("$"* \(#,##0\);_("$"* "-"??_);_(@_)</c:formatCode>
                <c:ptCount val="11"/>
                <c:pt idx="0">
                  <c:v>18.375</c:v>
                </c:pt>
                <c:pt idx="1">
                  <c:v>49.093938978000011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A-4407-99AC-66FA220B0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63968"/>
        <c:axId val="124165504"/>
      </c:lineChart>
      <c:catAx>
        <c:axId val="12416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165504"/>
        <c:crosses val="autoZero"/>
        <c:auto val="1"/>
        <c:lblAlgn val="ctr"/>
        <c:lblOffset val="100"/>
        <c:noMultiLvlLbl val="0"/>
      </c:catAx>
      <c:valAx>
        <c:axId val="124165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VCSEL array sales (USD, mn)</a:t>
                </a:r>
              </a:p>
            </c:rich>
          </c:tx>
          <c:layout>
            <c:manualLayout>
              <c:xMode val="edge"/>
              <c:yMode val="edge"/>
              <c:x val="2.1984712591799557E-2"/>
              <c:y val="0.13814774966913901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24163968"/>
        <c:crosses val="autoZero"/>
        <c:crossBetween val="between"/>
      </c:valAx>
    </c:plotArea>
    <c:legend>
      <c:legendPos val="t"/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VCSEL</a:t>
            </a:r>
            <a:r>
              <a:rPr lang="en-US" baseline="0"/>
              <a:t> Arrays for Handset 3D sensors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313130753022066"/>
          <c:y val="0.17171296296296296"/>
          <c:w val="0.7881362981035821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numRef>
              <c:f>'Figures for the report'!$C$23:$M$23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'Figures for the report'!$C$24:$M$24</c:f>
              <c:numCache>
                <c:formatCode>_("$"* #,##0_);_("$"* \(#,##0\);_("$"* "-"??_);_(@_)</c:formatCode>
                <c:ptCount val="11"/>
                <c:pt idx="0">
                  <c:v>238.875</c:v>
                </c:pt>
                <c:pt idx="1">
                  <c:v>613.67423722500007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D-D34B-9F1B-5BF8BCE1C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045568"/>
        <c:axId val="126051456"/>
      </c:barChart>
      <c:catAx>
        <c:axId val="12604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51456"/>
        <c:crosses val="autoZero"/>
        <c:auto val="1"/>
        <c:lblAlgn val="ctr"/>
        <c:lblOffset val="100"/>
        <c:noMultiLvlLbl val="0"/>
      </c:catAx>
      <c:valAx>
        <c:axId val="1260514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4556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Automotive LIDAR modules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99855975523504"/>
          <c:y val="0.17171296296296296"/>
          <c:w val="0.78126898706709491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'Figures for the report'!$C$23:$M$23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'Figures for the report'!$C$25:$M$25</c:f>
              <c:numCache>
                <c:formatCode>_("$"* #,##0_);_("$"* \(#,##0\);_("$"* "-"??_);_(@_)</c:formatCode>
                <c:ptCount val="11"/>
                <c:pt idx="0">
                  <c:v>187.34847549599999</c:v>
                </c:pt>
                <c:pt idx="1">
                  <c:v>190.61082077499998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9-FB4B-A0E5-6F84BF943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978496"/>
        <c:axId val="125980032"/>
      </c:barChart>
      <c:catAx>
        <c:axId val="1259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80032"/>
        <c:crosses val="autoZero"/>
        <c:auto val="1"/>
        <c:lblAlgn val="ctr"/>
        <c:lblOffset val="100"/>
        <c:noMultiLvlLbl val="0"/>
      </c:catAx>
      <c:valAx>
        <c:axId val="12598003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7849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2003499562556"/>
          <c:y val="0.14294036162146398"/>
          <c:w val="0.82177996500437445"/>
          <c:h val="0.735771361913094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for the report'!$B$49</c:f>
              <c:strCache>
                <c:ptCount val="1"/>
                <c:pt idx="0">
                  <c:v>3D Face recognition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'Figures for the report'!$C$48:$M$48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'Figures for the report'!$C$49:$M$49</c:f>
              <c:numCache>
                <c:formatCode>_("$"* #,##0_);_("$"* \(#,##0\);_("$"* "-"??_);_(@_)</c:formatCode>
                <c:ptCount val="11"/>
                <c:pt idx="0">
                  <c:v>238.875</c:v>
                </c:pt>
                <c:pt idx="1">
                  <c:v>613.67423722500007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0-044B-93A9-C472AD08980F}"/>
            </c:ext>
          </c:extLst>
        </c:ser>
        <c:ser>
          <c:idx val="1"/>
          <c:order val="1"/>
          <c:tx>
            <c:strRef>
              <c:f>'Figures for the report'!$B$50</c:f>
              <c:strCache>
                <c:ptCount val="1"/>
                <c:pt idx="0">
                  <c:v>World-facing sensors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'Figures for the report'!$C$48:$M$48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'Figures for the report'!$C$50:$M$50</c:f>
              <c:numCache>
                <c:formatCode>_("$"* #,##0_);_("$"* \(#,##0\);_("$"* "-"??_);_(@_)</c:formatCode>
                <c:ptCount val="11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10-044B-93A9-C472AD089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6019072"/>
        <c:axId val="126020608"/>
      </c:barChart>
      <c:catAx>
        <c:axId val="12601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20608"/>
        <c:crosses val="autoZero"/>
        <c:auto val="1"/>
        <c:lblAlgn val="ctr"/>
        <c:lblOffset val="100"/>
        <c:noMultiLvlLbl val="0"/>
      </c:catAx>
      <c:valAx>
        <c:axId val="126020608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1907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48228346456692"/>
          <c:y val="1.4467045785943381E-2"/>
          <c:w val="0.5648129921259842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85993217085049"/>
          <c:y val="5.5828021497312821E-2"/>
          <c:w val="0.84905382098037241"/>
          <c:h val="0.846651668541432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'LiDAR forecast'!$B$91</c:f>
              <c:strCache>
                <c:ptCount val="1"/>
                <c:pt idx="0">
                  <c:v>Forward facing sensor (L2/3)</c:v>
                </c:pt>
              </c:strCache>
            </c:strRef>
          </c:tx>
          <c:invertIfNegative val="0"/>
          <c:cat>
            <c:numRef>
              <c:f>'LiDAR forecast'!$G$107:$O$107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forecast'!$G$109:$O$109</c:f>
              <c:numCache>
                <c:formatCode>_("$"* #,##0_);_("$"* \(#,##0\);_("$"* "-"??_);_(@_)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E43D-EA4D-98D3-254A45E4C45F}"/>
            </c:ext>
          </c:extLst>
        </c:ser>
        <c:ser>
          <c:idx val="2"/>
          <c:order val="1"/>
          <c:tx>
            <c:strRef>
              <c:f>'LiDAR forecast'!$B$92</c:f>
              <c:strCache>
                <c:ptCount val="1"/>
                <c:pt idx="0">
                  <c:v>Corner/side sensor (L2/3)</c:v>
                </c:pt>
              </c:strCache>
            </c:strRef>
          </c:tx>
          <c:invertIfNegative val="0"/>
          <c:cat>
            <c:numRef>
              <c:f>'LiDAR forecast'!$G$107:$O$107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forecast'!$G$110:$O$110</c:f>
              <c:numCache>
                <c:formatCode>_("$"* #,##0_);_("$"* \(#,##0\);_("$"* "-"??_);_(@_)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E43D-EA4D-98D3-254A45E4C45F}"/>
            </c:ext>
          </c:extLst>
        </c:ser>
        <c:ser>
          <c:idx val="3"/>
          <c:order val="2"/>
          <c:tx>
            <c:strRef>
              <c:f>'LiDAR forecast'!$B$102</c:f>
              <c:strCache>
                <c:ptCount val="1"/>
                <c:pt idx="0">
                  <c:v>Front/rear facing sensor (L4/5)</c:v>
                </c:pt>
              </c:strCache>
            </c:strRef>
          </c:tx>
          <c:invertIfNegative val="0"/>
          <c:cat>
            <c:numRef>
              <c:f>'LiDAR forecast'!$G$107:$O$107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forecast'!$G$111:$O$111</c:f>
              <c:numCache>
                <c:formatCode>_("$"* #,##0_);_("$"* \(#,##0\);_("$"* "-"??_);_(@_)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E43D-EA4D-98D3-254A45E4C45F}"/>
            </c:ext>
          </c:extLst>
        </c:ser>
        <c:ser>
          <c:idx val="5"/>
          <c:order val="3"/>
          <c:tx>
            <c:strRef>
              <c:f>'LiDAR forecast'!$B$94</c:f>
              <c:strCache>
                <c:ptCount val="1"/>
                <c:pt idx="0">
                  <c:v>360° sensor (L4/5)</c:v>
                </c:pt>
              </c:strCache>
            </c:strRef>
          </c:tx>
          <c:invertIfNegative val="0"/>
          <c:cat>
            <c:numRef>
              <c:f>'LiDAR forecast'!$G$107:$O$107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forecast'!$G$112:$O$112</c:f>
              <c:numCache>
                <c:formatCode>_("$"* #,##0_);_("$"* \(#,##0\);_("$"* "-"??_);_(@_)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E43D-EA4D-98D3-254A45E4C45F}"/>
            </c:ext>
          </c:extLst>
        </c:ser>
        <c:ser>
          <c:idx val="4"/>
          <c:order val="4"/>
          <c:tx>
            <c:strRef>
              <c:f>'LiDAR forecast'!$B$95</c:f>
              <c:strCache>
                <c:ptCount val="1"/>
                <c:pt idx="0">
                  <c:v>Next gen 360° sensor (L4/5)</c:v>
                </c:pt>
              </c:strCache>
            </c:strRef>
          </c:tx>
          <c:invertIfNegative val="0"/>
          <c:cat>
            <c:numRef>
              <c:f>'LiDAR forecast'!$G$107:$O$107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forecast'!$G$113:$O$113</c:f>
              <c:numCache>
                <c:formatCode>_("$"* #,##0_);_("$"* \(#,##0\);_("$"* "-"??_);_(@_)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E43D-EA4D-98D3-254A45E4C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842176"/>
        <c:axId val="125843712"/>
      </c:barChart>
      <c:catAx>
        <c:axId val="1258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5843712"/>
        <c:crosses val="autoZero"/>
        <c:auto val="1"/>
        <c:lblAlgn val="ctr"/>
        <c:lblOffset val="100"/>
        <c:noMultiLvlLbl val="0"/>
      </c:catAx>
      <c:valAx>
        <c:axId val="125843712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 millions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58421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677073752501011"/>
          <c:y val="0.1022091427682373"/>
          <c:w val="0.36539670913944378"/>
          <c:h val="0.5454712412854505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31969136811683"/>
          <c:y val="4.3790120266012082E-2"/>
          <c:w val="0.82062981578073002"/>
          <c:h val="0.84412067016749426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'LiDAR forecast'!$C$34</c:f>
              <c:strCache>
                <c:ptCount val="1"/>
                <c:pt idx="0">
                  <c:v>Non-AV vehicles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numRef>
              <c:f>'LiDAR forecast'!$E$21:$O$21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'LiDAR forecast'!$E$34:$O$34</c:f>
              <c:numCache>
                <c:formatCode>#,##0</c:formatCode>
                <c:ptCount val="11"/>
                <c:pt idx="0">
                  <c:v>92562883.719999999</c:v>
                </c:pt>
                <c:pt idx="1">
                  <c:v>90428329.724999994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4-6C4D-8B54-9C7E25E80BC7}"/>
            </c:ext>
          </c:extLst>
        </c:ser>
        <c:ser>
          <c:idx val="4"/>
          <c:order val="1"/>
          <c:tx>
            <c:strRef>
              <c:f>'LiDAR forecast'!$C$28</c:f>
              <c:strCache>
                <c:ptCount val="1"/>
                <c:pt idx="0">
                  <c:v>Autonomous Trucks (Level 4/5)</c:v>
                </c:pt>
              </c:strCache>
            </c:strRef>
          </c:tx>
          <c:invertIfNegative val="0"/>
          <c:cat>
            <c:numRef>
              <c:f>'LiDAR forecast'!$E$21:$O$21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'LiDAR forecast'!$E$28:$O$28</c:f>
              <c:numCache>
                <c:formatCode>#,##0</c:formatCode>
                <c:ptCount val="11"/>
                <c:pt idx="0">
                  <c:v>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94-6C4D-8B54-9C7E25E80BC7}"/>
            </c:ext>
          </c:extLst>
        </c:ser>
        <c:ser>
          <c:idx val="2"/>
          <c:order val="2"/>
          <c:tx>
            <c:strRef>
              <c:f>'LiDAR forecast'!$C$27</c:f>
              <c:strCache>
                <c:ptCount val="1"/>
                <c:pt idx="0">
                  <c:v>Robotic Taxis (Level 4/5)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numRef>
              <c:f>'LiDAR forecast'!$E$21:$O$21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'LiDAR forecast'!$E$27:$O$27</c:f>
              <c:numCache>
                <c:formatCode>#,##0</c:formatCode>
                <c:ptCount val="11"/>
                <c:pt idx="0">
                  <c:v>500</c:v>
                </c:pt>
                <c:pt idx="1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94-6C4D-8B54-9C7E25E80BC7}"/>
            </c:ext>
          </c:extLst>
        </c:ser>
        <c:ser>
          <c:idx val="0"/>
          <c:order val="3"/>
          <c:tx>
            <c:strRef>
              <c:f>'LiDAR forecast'!$C$26</c:f>
              <c:strCache>
                <c:ptCount val="1"/>
                <c:pt idx="0">
                  <c:v>Light Vehicles with Level 2/3</c:v>
                </c:pt>
              </c:strCache>
            </c:strRef>
          </c:tx>
          <c:invertIfNegative val="0"/>
          <c:cat>
            <c:numRef>
              <c:f>'LiDAR forecast'!$E$21:$O$21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'LiDAR forecast'!$E$26:$O$26</c:f>
              <c:numCache>
                <c:formatCode>#,##0</c:formatCode>
                <c:ptCount val="11"/>
                <c:pt idx="0">
                  <c:v>25000</c:v>
                </c:pt>
                <c:pt idx="1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94-6C4D-8B54-9C7E25E80BC7}"/>
            </c:ext>
          </c:extLst>
        </c:ser>
        <c:ser>
          <c:idx val="1"/>
          <c:order val="4"/>
          <c:tx>
            <c:strRef>
              <c:f>'LiDAR forecast'!$C$25</c:f>
              <c:strCache>
                <c:ptCount val="1"/>
                <c:pt idx="0">
                  <c:v>Light Vehicles with AEB *</c:v>
                </c:pt>
              </c:strCache>
            </c:strRef>
          </c:tx>
          <c:invertIfNegative val="0"/>
          <c:cat>
            <c:numRef>
              <c:f>'LiDAR forecast'!$E$21:$O$21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'LiDAR forecast'!$E$25:$M$25</c:f>
              <c:numCache>
                <c:formatCode>#,##0</c:formatCode>
                <c:ptCount val="9"/>
                <c:pt idx="0">
                  <c:v>935289.28</c:v>
                </c:pt>
                <c:pt idx="1">
                  <c:v>1145447.2749999999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94-6C4D-8B54-9C7E25E80BC7}"/>
            </c:ext>
          </c:extLst>
        </c:ser>
        <c:ser>
          <c:idx val="5"/>
          <c:order val="5"/>
          <c:tx>
            <c:strRef>
              <c:f>'LiDAR forecast'!$C$24</c:f>
              <c:strCache>
                <c:ptCount val="1"/>
                <c:pt idx="0">
                  <c:v>Chinese EVs with Level 2/3</c:v>
                </c:pt>
              </c:strCache>
            </c:strRef>
          </c:tx>
          <c:invertIfNegative val="0"/>
          <c:cat>
            <c:numRef>
              <c:f>'LiDAR forecast'!$E$21:$O$21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'LiDAR forecast'!$E$24:$O$24</c:f>
              <c:numCache>
                <c:formatCode>#,##0</c:formatCode>
                <c:ptCount val="11"/>
                <c:pt idx="0">
                  <c:v>5250.0000000000009</c:v>
                </c:pt>
                <c:pt idx="1">
                  <c:v>26250.000000000004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B-B649-BE98-EA962E8F6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080320"/>
        <c:axId val="125081856"/>
      </c:barChart>
      <c:catAx>
        <c:axId val="1250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25081856"/>
        <c:crosses val="autoZero"/>
        <c:auto val="1"/>
        <c:lblAlgn val="ctr"/>
        <c:lblOffset val="100"/>
        <c:noMultiLvlLbl val="0"/>
      </c:catAx>
      <c:valAx>
        <c:axId val="125081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250803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2780197351419484"/>
          <c:y val="0.40773961592531144"/>
          <c:w val="0.43716282283200869"/>
          <c:h val="0.4264923478452124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Autonomous vehicle market penetration</a:t>
            </a:r>
            <a:endParaRPr lang="en-US" sz="1400"/>
          </a:p>
        </c:rich>
      </c:tx>
      <c:layout>
        <c:manualLayout>
          <c:xMode val="edge"/>
          <c:yMode val="edge"/>
          <c:x val="0.18144702720543168"/>
          <c:y val="1.06201228240291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20749179402219"/>
          <c:y val="0.16118906402701333"/>
          <c:w val="0.84511953736279422"/>
          <c:h val="0.71593522529953024"/>
        </c:manualLayout>
      </c:layout>
      <c:lineChart>
        <c:grouping val="standard"/>
        <c:varyColors val="0"/>
        <c:ser>
          <c:idx val="0"/>
          <c:order val="0"/>
          <c:cat>
            <c:numRef>
              <c:f>'LiDAR forecast'!$E$21:$O$21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'LiDAR forecast'!$E$29:$O$29</c:f>
              <c:numCache>
                <c:formatCode>0%</c:formatCode>
                <c:ptCount val="11"/>
                <c:pt idx="0">
                  <c:v>1.0328828744834968E-2</c:v>
                </c:pt>
                <c:pt idx="1">
                  <c:v>1.3176646159902907E-2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EA45-B71D-1ADB91CD7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22816"/>
        <c:axId val="125128704"/>
      </c:lineChart>
      <c:catAx>
        <c:axId val="1251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25128704"/>
        <c:crosses val="autoZero"/>
        <c:auto val="1"/>
        <c:lblAlgn val="ctr"/>
        <c:lblOffset val="100"/>
        <c:noMultiLvlLbl val="0"/>
      </c:catAx>
      <c:valAx>
        <c:axId val="125128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512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20691919514103"/>
          <c:y val="5.5828021497312821E-2"/>
          <c:w val="0.79119546271517482"/>
          <c:h val="0.84665166854143237"/>
        </c:manualLayout>
      </c:layout>
      <c:lineChart>
        <c:grouping val="standard"/>
        <c:varyColors val="0"/>
        <c:ser>
          <c:idx val="1"/>
          <c:order val="0"/>
          <c:tx>
            <c:strRef>
              <c:f>'LiDAR forecast'!$B$91</c:f>
              <c:strCache>
                <c:ptCount val="1"/>
                <c:pt idx="0">
                  <c:v>Forward facing sensor (L2/3)</c:v>
                </c:pt>
              </c:strCache>
            </c:strRef>
          </c:tx>
          <c:cat>
            <c:numRef>
              <c:f>'LiDAR forecast'!$G$89:$O$89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forecast'!$G$91:$O$91</c:f>
              <c:numCache>
                <c:formatCode>_-* #,##0_-;\-* #,##0_-;_-* "-"??_-;_-@_-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AE-CE43-ABF8-3DF5A0E1D6AD}"/>
            </c:ext>
          </c:extLst>
        </c:ser>
        <c:ser>
          <c:idx val="2"/>
          <c:order val="1"/>
          <c:tx>
            <c:strRef>
              <c:f>'LiDAR forecast'!$B$92</c:f>
              <c:strCache>
                <c:ptCount val="1"/>
                <c:pt idx="0">
                  <c:v>Corner/side sensor (L2/3)</c:v>
                </c:pt>
              </c:strCache>
            </c:strRef>
          </c:tx>
          <c:cat>
            <c:numRef>
              <c:f>'LiDAR forecast'!$G$89:$O$89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forecast'!$G$92:$O$92</c:f>
              <c:numCache>
                <c:formatCode>_-* #,##0_-;\-* #,##0_-;_-* "-"??_-;_-@_-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AE-CE43-ABF8-3DF5A0E1D6AD}"/>
            </c:ext>
          </c:extLst>
        </c:ser>
        <c:ser>
          <c:idx val="3"/>
          <c:order val="2"/>
          <c:tx>
            <c:strRef>
              <c:f>'LiDAR forecast'!$B$93</c:f>
              <c:strCache>
                <c:ptCount val="1"/>
                <c:pt idx="0">
                  <c:v>Front/rear facing sensor (L4/5)</c:v>
                </c:pt>
              </c:strCache>
            </c:strRef>
          </c:tx>
          <c:cat>
            <c:numRef>
              <c:f>'LiDAR forecast'!$G$89:$O$89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forecast'!$G$93:$O$93</c:f>
              <c:numCache>
                <c:formatCode>_-* #,##0_-;\-* #,##0_-;_-* "-"??_-;_-@_-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AE-CE43-ABF8-3DF5A0E1D6AD}"/>
            </c:ext>
          </c:extLst>
        </c:ser>
        <c:ser>
          <c:idx val="5"/>
          <c:order val="3"/>
          <c:tx>
            <c:strRef>
              <c:f>'LiDAR forecast'!$B$94</c:f>
              <c:strCache>
                <c:ptCount val="1"/>
                <c:pt idx="0">
                  <c:v>360° sensor (L4/5)</c:v>
                </c:pt>
              </c:strCache>
            </c:strRef>
          </c:tx>
          <c:cat>
            <c:numRef>
              <c:f>'LiDAR forecast'!$G$89:$O$89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forecast'!$G$94:$O$94</c:f>
              <c:numCache>
                <c:formatCode>_-* #,##0_-;\-* #,##0_-;_-* "-"??_-;_-@_-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AE-CE43-ABF8-3DF5A0E1D6AD}"/>
            </c:ext>
          </c:extLst>
        </c:ser>
        <c:ser>
          <c:idx val="4"/>
          <c:order val="4"/>
          <c:tx>
            <c:strRef>
              <c:f>'LiDAR forecast'!$B$95</c:f>
              <c:strCache>
                <c:ptCount val="1"/>
                <c:pt idx="0">
                  <c:v>Next gen 360° sensor (L4/5)</c:v>
                </c:pt>
              </c:strCache>
            </c:strRef>
          </c:tx>
          <c:cat>
            <c:numRef>
              <c:f>'LiDAR forecast'!$G$89:$O$89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forecast'!$G$95:$O$95</c:f>
              <c:numCache>
                <c:formatCode>_-* #,##0_-;\-* #,##0_-;_-* "-"??_-;_-@_-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AE-CE43-ABF8-3DF5A0E1D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58144"/>
        <c:axId val="125159680"/>
      </c:lineChart>
      <c:catAx>
        <c:axId val="12515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5159680"/>
        <c:crosses val="autoZero"/>
        <c:auto val="1"/>
        <c:lblAlgn val="ctr"/>
        <c:lblOffset val="100"/>
        <c:noMultiLvlLbl val="0"/>
      </c:catAx>
      <c:valAx>
        <c:axId val="125159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Shipments (Units)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5158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298598193903282"/>
          <c:y val="9.2619255926342556E-2"/>
          <c:w val="0.40206821296302725"/>
          <c:h val="0.60729950422863821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8189373602534"/>
          <c:y val="6.2528433945756787E-2"/>
          <c:w val="0.55655917703039059"/>
          <c:h val="0.8510336207974003"/>
        </c:manualLayout>
      </c:layout>
      <c:lineChart>
        <c:grouping val="standard"/>
        <c:varyColors val="0"/>
        <c:ser>
          <c:idx val="1"/>
          <c:order val="0"/>
          <c:tx>
            <c:strRef>
              <c:f>'LiDAR forecast'!$B$91</c:f>
              <c:strCache>
                <c:ptCount val="1"/>
                <c:pt idx="0">
                  <c:v>Forward facing sensor (L2/3)</c:v>
                </c:pt>
              </c:strCache>
            </c:strRef>
          </c:tx>
          <c:cat>
            <c:numRef>
              <c:f>'LiDAR forecast'!$G$98:$O$98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forecast'!$G$100:$O$100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9-CC40-BF57-A7A931879557}"/>
            </c:ext>
          </c:extLst>
        </c:ser>
        <c:ser>
          <c:idx val="2"/>
          <c:order val="1"/>
          <c:tx>
            <c:strRef>
              <c:f>'LiDAR forecast'!$B$92</c:f>
              <c:strCache>
                <c:ptCount val="1"/>
                <c:pt idx="0">
                  <c:v>Corner/side sensor (L2/3)</c:v>
                </c:pt>
              </c:strCache>
            </c:strRef>
          </c:tx>
          <c:cat>
            <c:numRef>
              <c:f>'LiDAR forecast'!$G$98:$O$98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forecast'!$G$101:$O$101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F9-CC40-BF57-A7A931879557}"/>
            </c:ext>
          </c:extLst>
        </c:ser>
        <c:ser>
          <c:idx val="3"/>
          <c:order val="2"/>
          <c:tx>
            <c:strRef>
              <c:f>'LiDAR forecast'!$B$93</c:f>
              <c:strCache>
                <c:ptCount val="1"/>
                <c:pt idx="0">
                  <c:v>Front/rear facing sensor (L4/5)</c:v>
                </c:pt>
              </c:strCache>
            </c:strRef>
          </c:tx>
          <c:cat>
            <c:numRef>
              <c:f>'LiDAR forecast'!$G$98:$O$98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forecast'!$G$102:$O$102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F9-CC40-BF57-A7A931879557}"/>
            </c:ext>
          </c:extLst>
        </c:ser>
        <c:ser>
          <c:idx val="5"/>
          <c:order val="3"/>
          <c:tx>
            <c:strRef>
              <c:f>'LiDAR forecast'!$B$94</c:f>
              <c:strCache>
                <c:ptCount val="1"/>
                <c:pt idx="0">
                  <c:v>360° sensor (L4/5)</c:v>
                </c:pt>
              </c:strCache>
            </c:strRef>
          </c:tx>
          <c:cat>
            <c:numRef>
              <c:f>'LiDAR forecast'!$G$98:$O$98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forecast'!$G$103:$O$103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F9-CC40-BF57-A7A931879557}"/>
            </c:ext>
          </c:extLst>
        </c:ser>
        <c:ser>
          <c:idx val="4"/>
          <c:order val="4"/>
          <c:tx>
            <c:strRef>
              <c:f>'LiDAR forecast'!$B$95</c:f>
              <c:strCache>
                <c:ptCount val="1"/>
                <c:pt idx="0">
                  <c:v>Next gen 360° sensor (L4/5)</c:v>
                </c:pt>
              </c:strCache>
            </c:strRef>
          </c:tx>
          <c:cat>
            <c:numRef>
              <c:f>'LiDAR forecast'!$G$98:$O$98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forecast'!$G$104:$O$104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F9-CC40-BF57-A7A931879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18592"/>
        <c:axId val="125920384"/>
      </c:lineChart>
      <c:catAx>
        <c:axId val="12591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5920384"/>
        <c:crosses val="autoZero"/>
        <c:auto val="1"/>
        <c:lblAlgn val="ctr"/>
        <c:lblOffset val="100"/>
        <c:noMultiLvlLbl val="0"/>
      </c:catAx>
      <c:valAx>
        <c:axId val="125920384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 ASPs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59185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0171853019917607"/>
          <c:y val="4.999791692705078E-2"/>
          <c:w val="0.29569046311317648"/>
          <c:h val="0.92477981918926799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85993217085049"/>
          <c:y val="5.5828021497312821E-2"/>
          <c:w val="0.84905382098037241"/>
          <c:h val="0.84665166854143237"/>
        </c:manualLayout>
      </c:layout>
      <c:lineChart>
        <c:grouping val="standard"/>
        <c:varyColors val="0"/>
        <c:ser>
          <c:idx val="1"/>
          <c:order val="0"/>
          <c:tx>
            <c:strRef>
              <c:f>'LiDAR forecast'!$B$91</c:f>
              <c:strCache>
                <c:ptCount val="1"/>
                <c:pt idx="0">
                  <c:v>Forward facing sensor (L2/3)</c:v>
                </c:pt>
              </c:strCache>
            </c:strRef>
          </c:tx>
          <c:cat>
            <c:numRef>
              <c:f>'LiDAR forecast'!$G$107:$O$107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forecast'!$G$109:$O$109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9B-3D4A-8371-0AC2D1ED8426}"/>
            </c:ext>
          </c:extLst>
        </c:ser>
        <c:ser>
          <c:idx val="2"/>
          <c:order val="1"/>
          <c:tx>
            <c:strRef>
              <c:f>'LiDAR forecast'!$B$92</c:f>
              <c:strCache>
                <c:ptCount val="1"/>
                <c:pt idx="0">
                  <c:v>Corner/side sensor (L2/3)</c:v>
                </c:pt>
              </c:strCache>
            </c:strRef>
          </c:tx>
          <c:cat>
            <c:numRef>
              <c:f>'LiDAR forecast'!$G$107:$O$107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forecast'!$G$110:$O$110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9B-3D4A-8371-0AC2D1ED8426}"/>
            </c:ext>
          </c:extLst>
        </c:ser>
        <c:ser>
          <c:idx val="3"/>
          <c:order val="2"/>
          <c:tx>
            <c:strRef>
              <c:f>'LiDAR forecast'!$B$102</c:f>
              <c:strCache>
                <c:ptCount val="1"/>
                <c:pt idx="0">
                  <c:v>Front/rear facing sensor (L4/5)</c:v>
                </c:pt>
              </c:strCache>
            </c:strRef>
          </c:tx>
          <c:cat>
            <c:numRef>
              <c:f>'LiDAR forecast'!$G$107:$O$107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forecast'!$G$111:$O$111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9B-3D4A-8371-0AC2D1ED8426}"/>
            </c:ext>
          </c:extLst>
        </c:ser>
        <c:ser>
          <c:idx val="5"/>
          <c:order val="3"/>
          <c:tx>
            <c:strRef>
              <c:f>'LiDAR forecast'!$B$94</c:f>
              <c:strCache>
                <c:ptCount val="1"/>
                <c:pt idx="0">
                  <c:v>360° sensor (L4/5)</c:v>
                </c:pt>
              </c:strCache>
            </c:strRef>
          </c:tx>
          <c:cat>
            <c:numRef>
              <c:f>'LiDAR forecast'!$G$107:$O$107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forecast'!$G$112:$O$112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9B-3D4A-8371-0AC2D1ED8426}"/>
            </c:ext>
          </c:extLst>
        </c:ser>
        <c:ser>
          <c:idx val="4"/>
          <c:order val="4"/>
          <c:tx>
            <c:strRef>
              <c:f>'LiDAR forecast'!$B$95</c:f>
              <c:strCache>
                <c:ptCount val="1"/>
                <c:pt idx="0">
                  <c:v>Next gen 360° sensor (L4/5)</c:v>
                </c:pt>
              </c:strCache>
            </c:strRef>
          </c:tx>
          <c:cat>
            <c:numRef>
              <c:f>'LiDAR forecast'!$G$107:$O$107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forecast'!$G$113:$O$113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9B-3D4A-8371-0AC2D1ED8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84640"/>
        <c:axId val="128806912"/>
      </c:lineChart>
      <c:catAx>
        <c:axId val="1287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8806912"/>
        <c:crosses val="autoZero"/>
        <c:auto val="1"/>
        <c:lblAlgn val="ctr"/>
        <c:lblOffset val="100"/>
        <c:noMultiLvlLbl val="0"/>
      </c:catAx>
      <c:valAx>
        <c:axId val="128806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 millions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87846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013845396654873"/>
          <c:y val="7.674624005332667E-2"/>
          <c:w val="0.43983278780346069"/>
          <c:h val="0.53735491396908719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Shipment forecast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048127520645285"/>
          <c:y val="0.13784764207980654"/>
          <c:w val="0.56878038808769182"/>
          <c:h val="0.75847242190252218"/>
        </c:manualLayout>
      </c:layout>
      <c:lineChart>
        <c:grouping val="standard"/>
        <c:varyColors val="0"/>
        <c:ser>
          <c:idx val="0"/>
          <c:order val="0"/>
          <c:tx>
            <c:strRef>
              <c:f>'3D sensors forecast'!$B$25</c:f>
              <c:strCache>
                <c:ptCount val="1"/>
                <c:pt idx="0">
                  <c:v>Proximity sensor (3D)</c:v>
                </c:pt>
              </c:strCache>
            </c:strRef>
          </c:tx>
          <c:cat>
            <c:numRef>
              <c:f>'3D sensors forecast'!$F$24:$P$24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forecast'!$F$25:$P$25</c:f>
              <c:numCache>
                <c:formatCode>_(* #,##0_);_(* \(#,##0\);_(* "-"??_);_(@_)</c:formatCode>
                <c:ptCount val="11"/>
                <c:pt idx="0">
                  <c:v>36.75</c:v>
                </c:pt>
                <c:pt idx="1">
                  <c:v>122.73484744500001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7E-4502-90FC-A0A6E033FF05}"/>
            </c:ext>
          </c:extLst>
        </c:ser>
        <c:ser>
          <c:idx val="1"/>
          <c:order val="1"/>
          <c:tx>
            <c:strRef>
              <c:f>'3D sensors forecast'!$B$26</c:f>
              <c:strCache>
                <c:ptCount val="1"/>
                <c:pt idx="0">
                  <c:v>Flood illuminator</c:v>
                </c:pt>
              </c:strCache>
            </c:strRef>
          </c:tx>
          <c:cat>
            <c:numRef>
              <c:f>'3D sensors forecast'!$F$24:$P$24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forecast'!$F$26:$P$26</c:f>
              <c:numCache>
                <c:formatCode>_(* #,##0_);_(* \(#,##0\);_(* "-"??_);_(@_)</c:formatCode>
                <c:ptCount val="11"/>
                <c:pt idx="0">
                  <c:v>36.75</c:v>
                </c:pt>
                <c:pt idx="1">
                  <c:v>122.73484744500001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7E-4502-90FC-A0A6E033FF05}"/>
            </c:ext>
          </c:extLst>
        </c:ser>
        <c:ser>
          <c:idx val="2"/>
          <c:order val="2"/>
          <c:tx>
            <c:strRef>
              <c:f>'3D sensors forecast'!$B$27</c:f>
              <c:strCache>
                <c:ptCount val="1"/>
                <c:pt idx="0">
                  <c:v>Dot projector array</c:v>
                </c:pt>
              </c:strCache>
            </c:strRef>
          </c:tx>
          <c:cat>
            <c:numRef>
              <c:f>'3D sensors forecast'!$F$24:$P$24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forecast'!$F$27:$P$27</c:f>
              <c:numCache>
                <c:formatCode>_(* #,##0_);_(* \(#,##0\);_(* "-"??_);_(@_)</c:formatCode>
                <c:ptCount val="11"/>
                <c:pt idx="0">
                  <c:v>36.75</c:v>
                </c:pt>
                <c:pt idx="1">
                  <c:v>122.73484744500001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7E-4502-90FC-A0A6E033FF05}"/>
            </c:ext>
          </c:extLst>
        </c:ser>
        <c:ser>
          <c:idx val="3"/>
          <c:order val="3"/>
          <c:tx>
            <c:strRef>
              <c:f>'3D sensors forecast'!$B$28</c:f>
              <c:strCache>
                <c:ptCount val="1"/>
                <c:pt idx="0">
                  <c:v>Flash illuminator LP</c:v>
                </c:pt>
              </c:strCache>
            </c:strRef>
          </c:tx>
          <c:cat>
            <c:numRef>
              <c:f>'3D sensors forecast'!$F$24:$P$24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forecast'!$F$28:$P$28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7E-4502-90FC-A0A6E033FF05}"/>
            </c:ext>
          </c:extLst>
        </c:ser>
        <c:ser>
          <c:idx val="4"/>
          <c:order val="4"/>
          <c:tx>
            <c:strRef>
              <c:f>'3D sensors forecast'!$B$29</c:f>
              <c:strCache>
                <c:ptCount val="1"/>
                <c:pt idx="0">
                  <c:v>Flash illuminator HP</c:v>
                </c:pt>
              </c:strCache>
            </c:strRef>
          </c:tx>
          <c:cat>
            <c:numRef>
              <c:f>'3D sensors forecast'!$F$24:$P$24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forecast'!$F$29:$P$29</c:f>
              <c:numCache>
                <c:formatCode>#,##0.0</c:formatCode>
                <c:ptCount val="11"/>
                <c:pt idx="0" formatCode="_(* #,##0_);_(* \(#,##0\);_(* &quot;-&quot;??_);_(@_)">
                  <c:v>0</c:v>
                </c:pt>
                <c:pt idx="1">
                  <c:v>9.2851580241000056E-2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7E-4502-90FC-A0A6E033FF05}"/>
            </c:ext>
          </c:extLst>
        </c:ser>
        <c:ser>
          <c:idx val="5"/>
          <c:order val="5"/>
          <c:tx>
            <c:strRef>
              <c:f>'3D sensors forecast'!$B$30</c:f>
              <c:strCache>
                <c:ptCount val="1"/>
                <c:pt idx="0">
                  <c:v>New sensor applications</c:v>
                </c:pt>
              </c:strCache>
            </c:strRef>
          </c:tx>
          <c:cat>
            <c:numRef>
              <c:f>'3D sensors forecast'!$F$24:$P$24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forecast'!$F$30:$P$30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7E-4502-90FC-A0A6E033F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35168"/>
        <c:axId val="124536704"/>
      </c:lineChart>
      <c:catAx>
        <c:axId val="1245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536704"/>
        <c:crosses val="autoZero"/>
        <c:auto val="1"/>
        <c:lblAlgn val="ctr"/>
        <c:lblOffset val="100"/>
        <c:noMultiLvlLbl val="0"/>
      </c:catAx>
      <c:valAx>
        <c:axId val="124536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shipments, arrays (millions)</a:t>
                </a:r>
              </a:p>
            </c:rich>
          </c:tx>
          <c:layout>
            <c:manualLayout>
              <c:xMode val="edge"/>
              <c:yMode val="edge"/>
              <c:x val="8.7066800585208232E-3"/>
              <c:y val="0.13305215585449387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2453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792049164586146"/>
          <c:y val="0.14153642949538914"/>
          <c:w val="0.278861724601498"/>
          <c:h val="0.75406840701403011"/>
        </c:manualLayout>
      </c:layout>
      <c:overlay val="1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76308889890368"/>
          <c:y val="4.4559087646186372E-2"/>
          <c:w val="0.77313286251828417"/>
          <c:h val="0.8454627108776748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'LiDAR forecast'!$P$54</c:f>
              <c:strCache>
                <c:ptCount val="1"/>
                <c:pt idx="0">
                  <c:v>Chinese EV L2/3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'LiDAR forecast'!$G$52:$O$52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forecast'!$G$54:$O$54</c:f>
              <c:numCache>
                <c:formatCode>_-* #,##0_-;\-* #,##0_-;_-* "-"??_-;_-@_-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C666-874B-930A-5854DBFE0D57}"/>
            </c:ext>
          </c:extLst>
        </c:ser>
        <c:ser>
          <c:idx val="0"/>
          <c:order val="1"/>
          <c:tx>
            <c:strRef>
              <c:f>'LiDAR forecast'!$P$56</c:f>
              <c:strCache>
                <c:ptCount val="1"/>
                <c:pt idx="0">
                  <c:v>L2/3 sensors for LVs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'LiDAR forecast'!$G$52:$O$52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forecast'!$G$56:$O$56</c:f>
              <c:numCache>
                <c:formatCode>_-* #,##0_-;\-* #,##0_-;_-* "-"??_-;_-@_-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7EC0-DC43-810C-0497D42DB129}"/>
            </c:ext>
          </c:extLst>
        </c:ser>
        <c:ser>
          <c:idx val="1"/>
          <c:order val="2"/>
          <c:tx>
            <c:strRef>
              <c:f>'LiDAR forecast'!$P$57</c:f>
              <c:strCache>
                <c:ptCount val="1"/>
                <c:pt idx="0">
                  <c:v>L4/5 sensors for RTs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'LiDAR forecast'!$G$52:$O$52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forecast'!$G$57:$O$57</c:f>
              <c:numCache>
                <c:formatCode>_-* #,##0_-;\-* #,##0_-;_-* "-"??_-;_-@_-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7EC0-DC43-810C-0497D42DB129}"/>
            </c:ext>
          </c:extLst>
        </c:ser>
        <c:ser>
          <c:idx val="3"/>
          <c:order val="3"/>
          <c:tx>
            <c:strRef>
              <c:f>'LiDAR forecast'!$P$58</c:f>
              <c:strCache>
                <c:ptCount val="1"/>
                <c:pt idx="0">
                  <c:v>L4/5 sensors for ATs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'LiDAR forecast'!$G$52:$O$52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forecast'!$G$58:$O$58</c:f>
              <c:numCache>
                <c:formatCode>_-* #,##0_-;\-* #,##0_-;_-* "-"??_-;_-@_-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7EC0-DC43-810C-0497D42DB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839680"/>
        <c:axId val="128841216"/>
      </c:barChart>
      <c:catAx>
        <c:axId val="12883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8841216"/>
        <c:crosses val="autoZero"/>
        <c:auto val="1"/>
        <c:lblAlgn val="ctr"/>
        <c:lblOffset val="100"/>
        <c:noMultiLvlLbl val="0"/>
      </c:catAx>
      <c:valAx>
        <c:axId val="128841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shipments (units)</a:t>
                </a:r>
              </a:p>
            </c:rich>
          </c:tx>
          <c:layout>
            <c:manualLayout>
              <c:xMode val="edge"/>
              <c:yMode val="edge"/>
              <c:x val="3.0949713013402398E-3"/>
              <c:y val="0.17722297995488639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88396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106494334017272"/>
          <c:y val="8.1216744413146177E-2"/>
          <c:w val="0.28975639156163641"/>
          <c:h val="0.4427344834104581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0071043998902"/>
          <c:y val="4.4559087646186372E-2"/>
          <c:w val="0.82788884630959858"/>
          <c:h val="0.8454627108776748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'LiDAR forecast'!$P$54</c:f>
              <c:strCache>
                <c:ptCount val="1"/>
                <c:pt idx="0">
                  <c:v>Chinese EV L2/3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'LiDAR forecast'!$G$52:$O$52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forecast'!$G$67:$O$67</c:f>
              <c:numCache>
                <c:formatCode>_("$"* #,##0_);_("$"* \(#,##0\);_("$"* "-"??_);_(@_)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C666-874B-930A-5854DBFE0D57}"/>
            </c:ext>
          </c:extLst>
        </c:ser>
        <c:ser>
          <c:idx val="0"/>
          <c:order val="1"/>
          <c:tx>
            <c:strRef>
              <c:f>'LiDAR forecast'!$P$56</c:f>
              <c:strCache>
                <c:ptCount val="1"/>
                <c:pt idx="0">
                  <c:v>L2/3 sensors for LVs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'LiDAR forecast'!$G$52:$O$52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forecast'!$G$69:$O$69</c:f>
              <c:numCache>
                <c:formatCode>_("$"* #,##0_);_("$"* \(#,##0\);_("$"* "-"??_);_(@_)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7EC0-DC43-810C-0497D42DB129}"/>
            </c:ext>
          </c:extLst>
        </c:ser>
        <c:ser>
          <c:idx val="1"/>
          <c:order val="2"/>
          <c:tx>
            <c:strRef>
              <c:f>'LiDAR forecast'!$P$57</c:f>
              <c:strCache>
                <c:ptCount val="1"/>
                <c:pt idx="0">
                  <c:v>L4/5 sensors for RTs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'LiDAR forecast'!$G$52:$O$52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forecast'!$G$70:$O$70</c:f>
              <c:numCache>
                <c:formatCode>_("$"* #,##0_);_("$"* \(#,##0\);_("$"* "-"??_);_(@_)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7EC0-DC43-810C-0497D42DB129}"/>
            </c:ext>
          </c:extLst>
        </c:ser>
        <c:ser>
          <c:idx val="3"/>
          <c:order val="3"/>
          <c:tx>
            <c:strRef>
              <c:f>'LiDAR forecast'!$P$58</c:f>
              <c:strCache>
                <c:ptCount val="1"/>
                <c:pt idx="0">
                  <c:v>L4/5 sensors for ATs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'LiDAR forecast'!$G$52:$O$52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forecast'!$G$71:$O$71</c:f>
              <c:numCache>
                <c:formatCode>_("$"* #,##0_);_("$"* \(#,##0\);_("$"* "-"??_);_(@_)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7EC0-DC43-810C-0497D42DB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412288"/>
        <c:axId val="126413824"/>
      </c:barChart>
      <c:catAx>
        <c:axId val="12641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6413824"/>
        <c:crosses val="autoZero"/>
        <c:auto val="1"/>
        <c:lblAlgn val="ctr"/>
        <c:lblOffset val="100"/>
        <c:noMultiLvlLbl val="0"/>
      </c:catAx>
      <c:valAx>
        <c:axId val="126413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Annaul revenues ($ mn)</a:t>
                </a:r>
              </a:p>
            </c:rich>
          </c:tx>
          <c:layout>
            <c:manualLayout>
              <c:xMode val="edge"/>
              <c:yMode val="edge"/>
              <c:x val="1.1740649619476694E-2"/>
              <c:y val="0.22028517685593407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64122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106494334017272"/>
          <c:y val="8.1216744413146177E-2"/>
          <c:w val="0.28975639156163641"/>
          <c:h val="0.4427344834104581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0071043998902"/>
          <c:y val="4.4559087646186372E-2"/>
          <c:w val="0.82788884630959858"/>
          <c:h val="0.84546271087767488"/>
        </c:manualLayout>
      </c:layout>
      <c:lineChart>
        <c:grouping val="standard"/>
        <c:varyColors val="0"/>
        <c:ser>
          <c:idx val="5"/>
          <c:order val="0"/>
          <c:tx>
            <c:strRef>
              <c:f>'LiDAR forecast'!$P$54</c:f>
              <c:strCache>
                <c:ptCount val="1"/>
                <c:pt idx="0">
                  <c:v>Chinese EV L2/3</c:v>
                </c:pt>
              </c:strCache>
            </c:strRef>
          </c:tx>
          <c:cat>
            <c:numRef>
              <c:f>'LiDAR forecast'!$G$52:$O$52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forecast'!$G$61:$O$61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66-874B-930A-5854DBFE0D57}"/>
            </c:ext>
          </c:extLst>
        </c:ser>
        <c:ser>
          <c:idx val="0"/>
          <c:order val="1"/>
          <c:tx>
            <c:strRef>
              <c:f>'LiDAR forecast'!$P$56</c:f>
              <c:strCache>
                <c:ptCount val="1"/>
                <c:pt idx="0">
                  <c:v>L2/3 sensors for LVs</c:v>
                </c:pt>
              </c:strCache>
            </c:strRef>
          </c:tx>
          <c:cat>
            <c:numRef>
              <c:f>'LiDAR forecast'!$G$52:$O$52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forecast'!$G$63:$O$63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C0-DC43-810C-0497D42DB129}"/>
            </c:ext>
          </c:extLst>
        </c:ser>
        <c:ser>
          <c:idx val="1"/>
          <c:order val="2"/>
          <c:tx>
            <c:strRef>
              <c:f>'LiDAR forecast'!$P$57</c:f>
              <c:strCache>
                <c:ptCount val="1"/>
                <c:pt idx="0">
                  <c:v>L4/5 sensors for RTs</c:v>
                </c:pt>
              </c:strCache>
            </c:strRef>
          </c:tx>
          <c:cat>
            <c:numRef>
              <c:f>'LiDAR forecast'!$G$52:$O$52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forecast'!$G$64:$O$64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C0-DC43-810C-0497D42DB129}"/>
            </c:ext>
          </c:extLst>
        </c:ser>
        <c:ser>
          <c:idx val="3"/>
          <c:order val="3"/>
          <c:tx>
            <c:strRef>
              <c:f>'LiDAR forecast'!$P$58</c:f>
              <c:strCache>
                <c:ptCount val="1"/>
                <c:pt idx="0">
                  <c:v>L4/5 sensors for ATs</c:v>
                </c:pt>
              </c:strCache>
            </c:strRef>
          </c:tx>
          <c:cat>
            <c:numRef>
              <c:f>'LiDAR forecast'!$G$52:$O$52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'LiDAR forecast'!$G$65:$O$65</c:f>
              <c:numCache>
                <c:formatCode>_("$"* #,##0_);_("$"* \(#,##0\);_("$"* "-"??_);_(@_)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C0-DC43-810C-0497D42DB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46592"/>
        <c:axId val="126452480"/>
      </c:lineChart>
      <c:catAx>
        <c:axId val="1264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6452480"/>
        <c:crosses val="autoZero"/>
        <c:auto val="1"/>
        <c:lblAlgn val="ctr"/>
        <c:lblOffset val="100"/>
        <c:noMultiLvlLbl val="0"/>
      </c:catAx>
      <c:valAx>
        <c:axId val="126452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A.S.P.</a:t>
                </a:r>
              </a:p>
            </c:rich>
          </c:tx>
          <c:layout>
            <c:manualLayout>
              <c:xMode val="edge"/>
              <c:yMode val="edge"/>
              <c:x val="1.7504391555530189E-2"/>
              <c:y val="0.35485467052227482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64465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0282911102004022"/>
          <c:y val="7.5833969800515225E-2"/>
          <c:w val="0.32211119749225409"/>
          <c:h val="0.3942895118967795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0285308858059"/>
          <c:y val="6.3752994454163076E-2"/>
          <c:w val="0.63018873467832981"/>
          <c:h val="0.81674607952832146"/>
        </c:manualLayout>
      </c:layout>
      <c:lineChart>
        <c:grouping val="standard"/>
        <c:varyColors val="0"/>
        <c:ser>
          <c:idx val="5"/>
          <c:order val="0"/>
          <c:tx>
            <c:strRef>
              <c:f>'3D sensors forecast'!$B$57</c:f>
              <c:strCache>
                <c:ptCount val="1"/>
                <c:pt idx="0">
                  <c:v>New sensor applications</c:v>
                </c:pt>
              </c:strCache>
            </c:strRef>
          </c:tx>
          <c:cat>
            <c:numRef>
              <c:f>'3D sensors forecast'!$F$51:$P$51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forecast'!$F$57:$P$57</c:f>
              <c:numCache>
                <c:formatCode>_("$"* #,##0.00_);_("$"* \(#,##0.00\);_("$"* "-"??_);_(@_)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9-431C-B2FE-88773A4461B9}"/>
            </c:ext>
          </c:extLst>
        </c:ser>
        <c:ser>
          <c:idx val="4"/>
          <c:order val="1"/>
          <c:tx>
            <c:strRef>
              <c:f>'3D sensors forecast'!$B$56</c:f>
              <c:strCache>
                <c:ptCount val="1"/>
                <c:pt idx="0">
                  <c:v>Flash illuminator HP</c:v>
                </c:pt>
              </c:strCache>
            </c:strRef>
          </c:tx>
          <c:cat>
            <c:numRef>
              <c:f>'3D sensors forecast'!$F$51:$P$51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forecast'!$F$56:$P$56</c:f>
              <c:numCache>
                <c:formatCode>_("$"* #,##0.00_);_("$"* \(#,##0.00\);_("$"* "-"??_);_(@_)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9-431C-B2FE-88773A4461B9}"/>
            </c:ext>
          </c:extLst>
        </c:ser>
        <c:ser>
          <c:idx val="3"/>
          <c:order val="2"/>
          <c:tx>
            <c:strRef>
              <c:f>'3D sensors forecast'!$B$55</c:f>
              <c:strCache>
                <c:ptCount val="1"/>
                <c:pt idx="0">
                  <c:v>Flash illuminator LP</c:v>
                </c:pt>
              </c:strCache>
            </c:strRef>
          </c:tx>
          <c:cat>
            <c:numRef>
              <c:f>'3D sensors forecast'!$F$51:$P$51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forecast'!$F$55:$P$55</c:f>
              <c:numCache>
                <c:formatCode>_("$"* #,##0.00_);_("$"* \(#,##0.00\);_("$"* "-"??_);_(@_)</c:formatCode>
                <c:ptCount val="11"/>
                <c:pt idx="1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9-431C-B2FE-88773A4461B9}"/>
            </c:ext>
          </c:extLst>
        </c:ser>
        <c:ser>
          <c:idx val="2"/>
          <c:order val="3"/>
          <c:tx>
            <c:strRef>
              <c:f>'3D sensors forecast'!$B$54</c:f>
              <c:strCache>
                <c:ptCount val="1"/>
                <c:pt idx="0">
                  <c:v>Dot projector array</c:v>
                </c:pt>
              </c:strCache>
            </c:strRef>
          </c:tx>
          <c:cat>
            <c:numRef>
              <c:f>'3D sensors forecast'!$F$51:$P$51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forecast'!$F$54:$P$54</c:f>
              <c:numCache>
                <c:formatCode>_("$"* #,##0.00_);_("$"* \(#,##0.00\);_("$"* "-"??_);_(@_)</c:formatCode>
                <c:ptCount val="11"/>
                <c:pt idx="0">
                  <c:v>5</c:v>
                </c:pt>
                <c:pt idx="1">
                  <c:v>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C9-431C-B2FE-88773A4461B9}"/>
            </c:ext>
          </c:extLst>
        </c:ser>
        <c:ser>
          <c:idx val="1"/>
          <c:order val="4"/>
          <c:tx>
            <c:strRef>
              <c:f>'3D sensors forecast'!$B$53</c:f>
              <c:strCache>
                <c:ptCount val="1"/>
                <c:pt idx="0">
                  <c:v>Flood illuminator</c:v>
                </c:pt>
              </c:strCache>
            </c:strRef>
          </c:tx>
          <c:cat>
            <c:numRef>
              <c:f>'3D sensors forecast'!$F$51:$P$51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forecast'!$F$53:$P$53</c:f>
              <c:numCache>
                <c:formatCode>_("$"* #,##0.00_);_("$"* \(#,##0.00\);_("$"* "-"??_);_(@_)</c:formatCode>
                <c:ptCount val="11"/>
                <c:pt idx="0">
                  <c:v>1</c:v>
                </c:pt>
                <c:pt idx="1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C9-431C-B2FE-88773A4461B9}"/>
            </c:ext>
          </c:extLst>
        </c:ser>
        <c:ser>
          <c:idx val="0"/>
          <c:order val="5"/>
          <c:tx>
            <c:strRef>
              <c:f>'3D sensors forecast'!$B$52</c:f>
              <c:strCache>
                <c:ptCount val="1"/>
                <c:pt idx="0">
                  <c:v>Proximity sensor (3D)</c:v>
                </c:pt>
              </c:strCache>
            </c:strRef>
          </c:tx>
          <c:cat>
            <c:numRef>
              <c:f>'3D sensors forecast'!$F$51:$P$51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forecast'!$F$52:$P$52</c:f>
              <c:numCache>
                <c:formatCode>_("$"* #,##0.00_);_("$"* \(#,##0.00\);_("$"* "-"??_);_(@_)</c:formatCode>
                <c:ptCount val="11"/>
                <c:pt idx="0">
                  <c:v>0.5</c:v>
                </c:pt>
                <c:pt idx="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C9-431C-B2FE-88773A446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43040"/>
        <c:axId val="124344576"/>
      </c:lineChart>
      <c:catAx>
        <c:axId val="12434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344576"/>
        <c:crosses val="autoZero"/>
        <c:auto val="1"/>
        <c:lblAlgn val="ctr"/>
        <c:lblOffset val="100"/>
        <c:noMultiLvlLbl val="0"/>
      </c:catAx>
      <c:valAx>
        <c:axId val="124344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price per VCSEL array (USD)</a:t>
                </a:r>
              </a:p>
            </c:rich>
          </c:tx>
          <c:layout>
            <c:manualLayout>
              <c:xMode val="edge"/>
              <c:yMode val="edge"/>
              <c:x val="1.6348855735438483E-2"/>
              <c:y val="0.13069493926550432"/>
            </c:manualLayout>
          </c:layout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crossAx val="12434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54166673701994"/>
          <c:y val="7.3975981388605283E-2"/>
          <c:w val="0.23375152427338888"/>
          <c:h val="0.825621198425137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19780223180909"/>
          <c:y val="5.4388411117120034E-2"/>
          <c:w val="0.59551396303333071"/>
          <c:h val="0.828641926821093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'3D sensors forecast'!$B$78</c:f>
              <c:strCache>
                <c:ptCount val="1"/>
                <c:pt idx="0">
                  <c:v>Proximity sensor (3D)</c:v>
                </c:pt>
              </c:strCache>
            </c:strRef>
          </c:tx>
          <c:invertIfNegative val="0"/>
          <c:cat>
            <c:numRef>
              <c:f>'3D sensors forecast'!$F$77:$P$77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forecast'!$F$78:$P$78</c:f>
              <c:numCache>
                <c:formatCode>_("$"* #,##0_);_("$"* \(#,##0\);_("$"* "-"??_);_(@_)</c:formatCode>
                <c:ptCount val="11"/>
                <c:pt idx="0">
                  <c:v>18.375</c:v>
                </c:pt>
                <c:pt idx="1">
                  <c:v>49.093938978000011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4-4517-A5FF-874DC6204E58}"/>
            </c:ext>
          </c:extLst>
        </c:ser>
        <c:ser>
          <c:idx val="1"/>
          <c:order val="1"/>
          <c:tx>
            <c:strRef>
              <c:f>'3D sensors forecast'!$B$79</c:f>
              <c:strCache>
                <c:ptCount val="1"/>
                <c:pt idx="0">
                  <c:v>Flood illuminator</c:v>
                </c:pt>
              </c:strCache>
            </c:strRef>
          </c:tx>
          <c:invertIfNegative val="0"/>
          <c:cat>
            <c:numRef>
              <c:f>'3D sensors forecast'!$F$77:$P$77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forecast'!$F$79:$P$79</c:f>
              <c:numCache>
                <c:formatCode>_("$"* #,##0_);_("$"* \(#,##0\);_("$"* "-"??_);_(@_)</c:formatCode>
                <c:ptCount val="11"/>
                <c:pt idx="0">
                  <c:v>36.75</c:v>
                </c:pt>
                <c:pt idx="1">
                  <c:v>104.32462032825001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4-4517-A5FF-874DC6204E58}"/>
            </c:ext>
          </c:extLst>
        </c:ser>
        <c:ser>
          <c:idx val="2"/>
          <c:order val="2"/>
          <c:tx>
            <c:strRef>
              <c:f>'3D sensors forecast'!$B$80</c:f>
              <c:strCache>
                <c:ptCount val="1"/>
                <c:pt idx="0">
                  <c:v>Dot projector array</c:v>
                </c:pt>
              </c:strCache>
            </c:strRef>
          </c:tx>
          <c:invertIfNegative val="0"/>
          <c:cat>
            <c:numRef>
              <c:f>'3D sensors forecast'!$F$77:$P$77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forecast'!$F$80:$P$80</c:f>
              <c:numCache>
                <c:formatCode>_("$"* #,##0_);_("$"* \(#,##0\);_("$"* "-"??_);_(@_)</c:formatCode>
                <c:ptCount val="11"/>
                <c:pt idx="0">
                  <c:v>183.75</c:v>
                </c:pt>
                <c:pt idx="1">
                  <c:v>460.25567791875005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94-4517-A5FF-874DC6204E58}"/>
            </c:ext>
          </c:extLst>
        </c:ser>
        <c:ser>
          <c:idx val="3"/>
          <c:order val="3"/>
          <c:tx>
            <c:strRef>
              <c:f>'3D sensors forecast'!$B$81</c:f>
              <c:strCache>
                <c:ptCount val="1"/>
                <c:pt idx="0">
                  <c:v>Flash illuminator LP</c:v>
                </c:pt>
              </c:strCache>
            </c:strRef>
          </c:tx>
          <c:invertIfNegative val="0"/>
          <c:cat>
            <c:numRef>
              <c:f>'3D sensors forecast'!$F$77:$P$77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forecast'!$F$81:$P$81</c:f>
              <c:numCache>
                <c:formatCode>_("$"* #,##0_);_("$"* \(#,##0\);_("$"* "-"??_);_(@_)</c:formatCode>
                <c:ptCount val="11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94-4517-A5FF-874DC6204E58}"/>
            </c:ext>
          </c:extLst>
        </c:ser>
        <c:ser>
          <c:idx val="4"/>
          <c:order val="4"/>
          <c:tx>
            <c:strRef>
              <c:f>'3D sensors forecast'!$B$82</c:f>
              <c:strCache>
                <c:ptCount val="1"/>
                <c:pt idx="0">
                  <c:v>Flash illuminator HP</c:v>
                </c:pt>
              </c:strCache>
            </c:strRef>
          </c:tx>
          <c:invertIfNegative val="0"/>
          <c:cat>
            <c:numRef>
              <c:f>'3D sensors forecast'!$F$77:$P$77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forecast'!$F$82:$P$82</c:f>
              <c:numCache>
                <c:formatCode>_("$"* #,##0_);_("$"* \(#,##0\);_("$"* "-"??_);_(@_)</c:formatCode>
                <c:ptCount val="11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94-4517-A5FF-874DC6204E58}"/>
            </c:ext>
          </c:extLst>
        </c:ser>
        <c:ser>
          <c:idx val="5"/>
          <c:order val="5"/>
          <c:tx>
            <c:strRef>
              <c:f>'3D sensors forecast'!$B$83</c:f>
              <c:strCache>
                <c:ptCount val="1"/>
                <c:pt idx="0">
                  <c:v>New sensor applications</c:v>
                </c:pt>
              </c:strCache>
            </c:strRef>
          </c:tx>
          <c:invertIfNegative val="0"/>
          <c:cat>
            <c:numRef>
              <c:f>'3D sensors forecast'!$F$77:$P$77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forecast'!$F$83:$P$83</c:f>
              <c:numCache>
                <c:formatCode>_("$"* #,##0_);_("$"* \(#,##0\);_("$"* "-"??_);_(@_)</c:formatCode>
                <c:ptCount val="11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94-4517-A5FF-874DC6204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88096"/>
        <c:axId val="124389632"/>
      </c:barChart>
      <c:catAx>
        <c:axId val="12438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389632"/>
        <c:crosses val="autoZero"/>
        <c:auto val="1"/>
        <c:lblAlgn val="ctr"/>
        <c:lblOffset val="100"/>
        <c:noMultiLvlLbl val="0"/>
      </c:catAx>
      <c:valAx>
        <c:axId val="124389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</a:t>
                </a:r>
                <a:r>
                  <a:rPr lang="en-US" baseline="0"/>
                  <a:t> VCSEL array sales</a:t>
                </a:r>
                <a:r>
                  <a:rPr lang="en-US"/>
                  <a:t> (USD,</a:t>
                </a:r>
                <a:r>
                  <a:rPr lang="en-US" baseline="0"/>
                  <a:t> mn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8030550348087468E-2"/>
              <c:y val="0.13784775309008981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2438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798325189025707"/>
          <c:y val="3.8160836184565818E-2"/>
          <c:w val="0.22609913768278272"/>
          <c:h val="0.93086532763434748"/>
        </c:manualLayout>
      </c:layout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Revenue forecast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697225640354928"/>
          <c:y val="0.13784764207980654"/>
          <c:w val="0.55065111814280854"/>
          <c:h val="0.75847242190252218"/>
        </c:manualLayout>
      </c:layout>
      <c:lineChart>
        <c:grouping val="standard"/>
        <c:varyColors val="0"/>
        <c:ser>
          <c:idx val="2"/>
          <c:order val="0"/>
          <c:tx>
            <c:strRef>
              <c:f>'3D sensors forecast'!$B$80</c:f>
              <c:strCache>
                <c:ptCount val="1"/>
                <c:pt idx="0">
                  <c:v>Dot projector array</c:v>
                </c:pt>
              </c:strCache>
            </c:strRef>
          </c:tx>
          <c:cat>
            <c:numRef>
              <c:f>'3D sensors forecast'!$F$77:$P$77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forecast'!$F$80:$P$80</c:f>
              <c:numCache>
                <c:formatCode>_("$"* #,##0_);_("$"* \(#,##0\);_("$"* "-"??_);_(@_)</c:formatCode>
                <c:ptCount val="11"/>
                <c:pt idx="0">
                  <c:v>183.75</c:v>
                </c:pt>
                <c:pt idx="1">
                  <c:v>460.25567791875005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5-4590-B3A3-4AE1B94DAC5F}"/>
            </c:ext>
          </c:extLst>
        </c:ser>
        <c:ser>
          <c:idx val="3"/>
          <c:order val="1"/>
          <c:tx>
            <c:strRef>
              <c:f>'3D sensors forecast'!$B$81</c:f>
              <c:strCache>
                <c:ptCount val="1"/>
                <c:pt idx="0">
                  <c:v>Flash illuminator LP</c:v>
                </c:pt>
              </c:strCache>
            </c:strRef>
          </c:tx>
          <c:cat>
            <c:numRef>
              <c:f>'3D sensors forecast'!$F$77:$P$77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forecast'!$F$81:$P$81</c:f>
              <c:numCache>
                <c:formatCode>_("$"* #,##0_);_("$"* \(#,##0\);_("$"* "-"??_);_(@_)</c:formatCode>
                <c:ptCount val="11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45-4590-B3A3-4AE1B94DAC5F}"/>
            </c:ext>
          </c:extLst>
        </c:ser>
        <c:ser>
          <c:idx val="4"/>
          <c:order val="2"/>
          <c:tx>
            <c:strRef>
              <c:f>'3D sensors forecast'!$B$82</c:f>
              <c:strCache>
                <c:ptCount val="1"/>
                <c:pt idx="0">
                  <c:v>Flash illuminator HP</c:v>
                </c:pt>
              </c:strCache>
            </c:strRef>
          </c:tx>
          <c:cat>
            <c:numRef>
              <c:f>'3D sensors forecast'!$F$77:$P$77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forecast'!$F$82:$P$82</c:f>
              <c:numCache>
                <c:formatCode>_("$"* #,##0_);_("$"* \(#,##0\);_("$"* "-"??_);_(@_)</c:formatCode>
                <c:ptCount val="11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45-4590-B3A3-4AE1B94DAC5F}"/>
            </c:ext>
          </c:extLst>
        </c:ser>
        <c:ser>
          <c:idx val="1"/>
          <c:order val="3"/>
          <c:tx>
            <c:strRef>
              <c:f>'3D sensors forecast'!$B$79</c:f>
              <c:strCache>
                <c:ptCount val="1"/>
                <c:pt idx="0">
                  <c:v>Flood illuminator</c:v>
                </c:pt>
              </c:strCache>
            </c:strRef>
          </c:tx>
          <c:cat>
            <c:numRef>
              <c:f>'3D sensors forecast'!$F$77:$P$77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forecast'!$F$79:$P$79</c:f>
              <c:numCache>
                <c:formatCode>_("$"* #,##0_);_("$"* \(#,##0\);_("$"* "-"??_);_(@_)</c:formatCode>
                <c:ptCount val="11"/>
                <c:pt idx="0">
                  <c:v>36.75</c:v>
                </c:pt>
                <c:pt idx="1">
                  <c:v>104.32462032825001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45-4590-B3A3-4AE1B94DAC5F}"/>
            </c:ext>
          </c:extLst>
        </c:ser>
        <c:ser>
          <c:idx val="5"/>
          <c:order val="4"/>
          <c:tx>
            <c:strRef>
              <c:f>'3D sensors forecast'!$B$83</c:f>
              <c:strCache>
                <c:ptCount val="1"/>
                <c:pt idx="0">
                  <c:v>New sensor applications</c:v>
                </c:pt>
              </c:strCache>
            </c:strRef>
          </c:tx>
          <c:cat>
            <c:numRef>
              <c:f>'3D sensors forecast'!$F$77:$P$77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forecast'!$F$83:$P$83</c:f>
              <c:numCache>
                <c:formatCode>_("$"* #,##0_);_("$"* \(#,##0\);_("$"* "-"??_);_(@_)</c:formatCode>
                <c:ptCount val="11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45-4590-B3A3-4AE1B94DAC5F}"/>
            </c:ext>
          </c:extLst>
        </c:ser>
        <c:ser>
          <c:idx val="0"/>
          <c:order val="5"/>
          <c:tx>
            <c:strRef>
              <c:f>'3D sensors forecast'!$B$78</c:f>
              <c:strCache>
                <c:ptCount val="1"/>
                <c:pt idx="0">
                  <c:v>Proximity sensor (3D)</c:v>
                </c:pt>
              </c:strCache>
            </c:strRef>
          </c:tx>
          <c:cat>
            <c:numRef>
              <c:f>'3D sensors forecast'!$F$77:$P$77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'3D sensors forecast'!$F$78:$P$78</c:f>
              <c:numCache>
                <c:formatCode>_("$"* #,##0_);_("$"* \(#,##0\);_("$"* "-"??_);_(@_)</c:formatCode>
                <c:ptCount val="11"/>
                <c:pt idx="0">
                  <c:v>18.375</c:v>
                </c:pt>
                <c:pt idx="1">
                  <c:v>49.093938978000011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45-4590-B3A3-4AE1B94DA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33152"/>
        <c:axId val="124434688"/>
      </c:lineChart>
      <c:catAx>
        <c:axId val="1244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434688"/>
        <c:crosses val="autoZero"/>
        <c:auto val="1"/>
        <c:lblAlgn val="ctr"/>
        <c:lblOffset val="100"/>
        <c:noMultiLvlLbl val="0"/>
      </c:catAx>
      <c:valAx>
        <c:axId val="124434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VCSEL array sales (USD, mn)</a:t>
                </a:r>
              </a:p>
            </c:rich>
          </c:tx>
          <c:layout>
            <c:manualLayout>
              <c:xMode val="edge"/>
              <c:yMode val="edge"/>
              <c:x val="2.1984712591799557E-2"/>
              <c:y val="0.13814774966913901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24433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006836955104991"/>
          <c:y val="0.13644079254301195"/>
          <c:w val="0.26671391221737184"/>
          <c:h val="0.79483266526387952"/>
        </c:manualLayout>
      </c:layout>
      <c:overlay val="1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Shipment forecast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933755182649809"/>
          <c:y val="0.13784764207980654"/>
          <c:w val="0.82479547420210131"/>
          <c:h val="0.758472421902522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'Proximity sensors forecast'!$B$26</c:f>
              <c:strCache>
                <c:ptCount val="1"/>
                <c:pt idx="0">
                  <c:v>for other applications</c:v>
                </c:pt>
              </c:strCache>
            </c:strRef>
          </c:tx>
          <c:invertIfNegative val="0"/>
          <c:cat>
            <c:numRef>
              <c:f>'Proximity sensors forecast'!$F$24:$P$24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'Proximity sensors forecast'!$F$26:$P$26</c:f>
              <c:numCache>
                <c:formatCode>_(* #,##0_);_(* \(#,##0\);_(* "-"??_);_(@_)</c:formatCode>
                <c:ptCount val="11"/>
                <c:pt idx="0">
                  <c:v>265.72012888349508</c:v>
                </c:pt>
                <c:pt idx="1">
                  <c:v>267.10508900000002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E-4F03-9391-48A42F2B4790}"/>
            </c:ext>
          </c:extLst>
        </c:ser>
        <c:ser>
          <c:idx val="0"/>
          <c:order val="1"/>
          <c:tx>
            <c:strRef>
              <c:f>'Proximity sensors forecast'!$B$25</c:f>
              <c:strCache>
                <c:ptCount val="1"/>
                <c:pt idx="0">
                  <c:v>for 3D sensing</c:v>
                </c:pt>
              </c:strCache>
            </c:strRef>
          </c:tx>
          <c:invertIfNegative val="0"/>
          <c:cat>
            <c:numRef>
              <c:f>'Proximity sensors forecast'!$F$24:$P$24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'Proximity sensors forecast'!$F$25:$P$25</c:f>
              <c:numCache>
                <c:formatCode>_(* #,##0_);_(* \(#,##0\);_(* "-"??_);_(@_)</c:formatCode>
                <c:ptCount val="11"/>
                <c:pt idx="0">
                  <c:v>36.75</c:v>
                </c:pt>
                <c:pt idx="1">
                  <c:v>122.73484744500001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1E-4F03-9391-48A42F2B4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836672"/>
        <c:axId val="121838208"/>
      </c:barChart>
      <c:catAx>
        <c:axId val="12183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838208"/>
        <c:crosses val="autoZero"/>
        <c:auto val="1"/>
        <c:lblAlgn val="ctr"/>
        <c:lblOffset val="100"/>
        <c:noMultiLvlLbl val="0"/>
      </c:catAx>
      <c:valAx>
        <c:axId val="121838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shipments, arrays (millions)</a:t>
                </a:r>
              </a:p>
            </c:rich>
          </c:tx>
          <c:layout>
            <c:manualLayout>
              <c:xMode val="edge"/>
              <c:yMode val="edge"/>
              <c:x val="1.3755941117615973E-2"/>
              <c:y val="0.13784780787445136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21836672"/>
        <c:crosses val="autoZero"/>
        <c:crossBetween val="between"/>
      </c:valAx>
    </c:plotArea>
    <c:legend>
      <c:legendPos val="t"/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Shipment forecast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828617490867448"/>
          <c:y val="0.13784764207980654"/>
          <c:w val="0.84276728354230801"/>
          <c:h val="0.75847242190252218"/>
        </c:manualLayout>
      </c:layout>
      <c:lineChart>
        <c:grouping val="standard"/>
        <c:varyColors val="0"/>
        <c:ser>
          <c:idx val="1"/>
          <c:order val="0"/>
          <c:tx>
            <c:strRef>
              <c:f>'Proximity sensors forecast'!$B$26</c:f>
              <c:strCache>
                <c:ptCount val="1"/>
                <c:pt idx="0">
                  <c:v>for other applications</c:v>
                </c:pt>
              </c:strCache>
            </c:strRef>
          </c:tx>
          <c:cat>
            <c:numRef>
              <c:f>'Proximity sensors forecast'!$F$24:$P$24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'Proximity sensors forecast'!$F$26:$P$26</c:f>
              <c:numCache>
                <c:formatCode>_(* #,##0_);_(* \(#,##0\);_(* "-"??_);_(@_)</c:formatCode>
                <c:ptCount val="11"/>
                <c:pt idx="0">
                  <c:v>265.72012888349508</c:v>
                </c:pt>
                <c:pt idx="1">
                  <c:v>267.10508900000002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8-4A7B-A446-DA87D8B8F7F1}"/>
            </c:ext>
          </c:extLst>
        </c:ser>
        <c:ser>
          <c:idx val="0"/>
          <c:order val="1"/>
          <c:tx>
            <c:strRef>
              <c:f>'Proximity sensors forecast'!$B$25</c:f>
              <c:strCache>
                <c:ptCount val="1"/>
                <c:pt idx="0">
                  <c:v>for 3D sensing</c:v>
                </c:pt>
              </c:strCache>
            </c:strRef>
          </c:tx>
          <c:cat>
            <c:numRef>
              <c:f>'Proximity sensors forecast'!$F$24:$P$24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'Proximity sensors forecast'!$F$25:$P$25</c:f>
              <c:numCache>
                <c:formatCode>_(* #,##0_);_(* \(#,##0\);_(* "-"??_);_(@_)</c:formatCode>
                <c:ptCount val="11"/>
                <c:pt idx="0">
                  <c:v>36.75</c:v>
                </c:pt>
                <c:pt idx="1">
                  <c:v>122.73484744500001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8-4A7B-A446-DA87D8B8F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41632"/>
        <c:axId val="123943168"/>
      </c:lineChart>
      <c:catAx>
        <c:axId val="12394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943168"/>
        <c:crosses val="autoZero"/>
        <c:auto val="1"/>
        <c:lblAlgn val="ctr"/>
        <c:lblOffset val="100"/>
        <c:noMultiLvlLbl val="0"/>
      </c:catAx>
      <c:valAx>
        <c:axId val="123943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 shipments, arrays (millions)</a:t>
                </a:r>
              </a:p>
            </c:rich>
          </c:tx>
          <c:layout>
            <c:manualLayout>
              <c:xMode val="edge"/>
              <c:yMode val="edge"/>
              <c:x val="8.7066800585208232E-3"/>
              <c:y val="0.13305215585449387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23941632"/>
        <c:crosses val="autoZero"/>
        <c:crossBetween val="between"/>
      </c:valAx>
    </c:plotArea>
    <c:legend>
      <c:legendPos val="t"/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Proximity sensor VCSEL array ASPs</a:t>
            </a:r>
          </a:p>
        </c:rich>
      </c:tx>
      <c:layout>
        <c:manualLayout>
          <c:xMode val="edge"/>
          <c:yMode val="edge"/>
          <c:x val="0.33935406345504365"/>
          <c:y val="1.691341601016592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481322396132191"/>
          <c:y val="0.12460890749796685"/>
          <c:w val="0.78616227606110678"/>
          <c:h val="0.73415564860094529"/>
        </c:manualLayout>
      </c:layout>
      <c:lineChart>
        <c:grouping val="standard"/>
        <c:varyColors val="0"/>
        <c:ser>
          <c:idx val="0"/>
          <c:order val="0"/>
          <c:tx>
            <c:strRef>
              <c:f>'Proximity sensors forecast'!$B$48</c:f>
              <c:strCache>
                <c:ptCount val="1"/>
                <c:pt idx="0">
                  <c:v>for 3D sensing</c:v>
                </c:pt>
              </c:strCache>
            </c:strRef>
          </c:tx>
          <c:cat>
            <c:numRef>
              <c:f>'Proximity sensors forecast'!$F$47:$P$47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'Proximity sensors forecast'!$F$48:$P$48</c:f>
              <c:numCache>
                <c:formatCode>_("$"* #,##0.00_);_("$"* \(#,##0.00\);_("$"* "-"??_);_(@_)</c:formatCode>
                <c:ptCount val="11"/>
                <c:pt idx="0">
                  <c:v>0.5</c:v>
                </c:pt>
                <c:pt idx="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FF-4B60-9A93-02904D3D6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56224"/>
        <c:axId val="125448960"/>
      </c:lineChart>
      <c:catAx>
        <c:axId val="12395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448960"/>
        <c:crosses val="autoZero"/>
        <c:auto val="1"/>
        <c:lblAlgn val="ctr"/>
        <c:lblOffset val="100"/>
        <c:noMultiLvlLbl val="0"/>
      </c:catAx>
      <c:valAx>
        <c:axId val="125448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price per VCSEL array (USD)</a:t>
                </a:r>
              </a:p>
            </c:rich>
          </c:tx>
          <c:layout>
            <c:manualLayout>
              <c:xMode val="edge"/>
              <c:yMode val="edge"/>
              <c:x val="2.9215007184687919E-2"/>
              <c:y val="0.13069480943617345"/>
            </c:manualLayout>
          </c:layout>
          <c:overlay val="0"/>
        </c:title>
        <c:numFmt formatCode="_(&quot;$&quot;* #,##0.00_);_(&quot;$&quot;* \(#,##0.00\);_(&quot;$&quot;* &quot;-&quot;??_);_(@_)" sourceLinked="0"/>
        <c:majorTickMark val="out"/>
        <c:minorTickMark val="none"/>
        <c:tickLblPos val="nextTo"/>
        <c:crossAx val="12395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Revenue forecast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6566521975484885"/>
          <c:y val="0.13784764207980654"/>
          <c:w val="0.77974734519463118"/>
          <c:h val="0.758472421902522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'Proximity sensors forecast'!$B$71</c:f>
              <c:strCache>
                <c:ptCount val="1"/>
                <c:pt idx="0">
                  <c:v>for other applications</c:v>
                </c:pt>
              </c:strCache>
            </c:strRef>
          </c:tx>
          <c:invertIfNegative val="0"/>
          <c:cat>
            <c:numRef>
              <c:f>'Proximity sensors forecast'!$F$69:$P$69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'Proximity sensors forecast'!$F$71:$P$71</c:f>
              <c:numCache>
                <c:formatCode>_("$"* #,##0_);_("$"* \(#,##0\);_("$"* "-"??_);_(@_)</c:formatCode>
                <c:ptCount val="11"/>
                <c:pt idx="0">
                  <c:v>132.86006444174754</c:v>
                </c:pt>
                <c:pt idx="1">
                  <c:v>106.84203560000002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7-4ED2-B7CB-0DE90969A554}"/>
            </c:ext>
          </c:extLst>
        </c:ser>
        <c:ser>
          <c:idx val="0"/>
          <c:order val="1"/>
          <c:tx>
            <c:strRef>
              <c:f>'Proximity sensors forecast'!$B$70</c:f>
              <c:strCache>
                <c:ptCount val="1"/>
                <c:pt idx="0">
                  <c:v>for 3D sensing</c:v>
                </c:pt>
              </c:strCache>
            </c:strRef>
          </c:tx>
          <c:invertIfNegative val="0"/>
          <c:cat>
            <c:numRef>
              <c:f>'Proximity sensors forecast'!$F$69:$P$69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'Proximity sensors forecast'!$F$70:$P$70</c:f>
              <c:numCache>
                <c:formatCode>_("$"* #,##0_);_("$"* \(#,##0\);_("$"* "-"??_);_(@_)</c:formatCode>
                <c:ptCount val="11"/>
                <c:pt idx="0">
                  <c:v>18.375</c:v>
                </c:pt>
                <c:pt idx="1">
                  <c:v>49.093938978000011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7-4ED2-B7CB-0DE90969A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495552"/>
        <c:axId val="125497344"/>
      </c:barChart>
      <c:catAx>
        <c:axId val="1254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497344"/>
        <c:crosses val="autoZero"/>
        <c:auto val="1"/>
        <c:lblAlgn val="ctr"/>
        <c:lblOffset val="100"/>
        <c:noMultiLvlLbl val="0"/>
      </c:catAx>
      <c:valAx>
        <c:axId val="125497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Annual</a:t>
                </a:r>
                <a:r>
                  <a:rPr lang="en-US" baseline="0"/>
                  <a:t> VCSEL array sales</a:t>
                </a:r>
                <a:r>
                  <a:rPr lang="en-US"/>
                  <a:t> (USD,</a:t>
                </a:r>
                <a:r>
                  <a:rPr lang="en-US" baseline="0"/>
                  <a:t> mn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5538768684487703E-2"/>
              <c:y val="0.1378476983057718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25495552"/>
        <c:crosses val="autoZero"/>
        <c:crossBetween val="between"/>
      </c:valAx>
    </c:plotArea>
    <c:legend>
      <c:legendPos val="t"/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1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7.xml"/><Relationship Id="rId7" Type="http://schemas.openxmlformats.org/officeDocument/2006/relationships/chart" Target="../charts/chart20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image" Target="../media/image1.png"/><Relationship Id="rId5" Type="http://schemas.openxmlformats.org/officeDocument/2006/relationships/chart" Target="../charts/chart19.xml"/><Relationship Id="rId4" Type="http://schemas.openxmlformats.org/officeDocument/2006/relationships/chart" Target="../charts/chart18.xml"/><Relationship Id="rId9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6373813</xdr:colOff>
      <xdr:row>0</xdr:row>
      <xdr:rowOff>87313</xdr:rowOff>
    </xdr:from>
    <xdr:to>
      <xdr:col>1</xdr:col>
      <xdr:colOff>9779001</xdr:colOff>
      <xdr:row>4</xdr:row>
      <xdr:rowOff>2594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1313" y="87313"/>
          <a:ext cx="3405188" cy="716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206375</xdr:colOff>
      <xdr:row>5</xdr:row>
      <xdr:rowOff>190500</xdr:rowOff>
    </xdr:from>
    <xdr:to>
      <xdr:col>12</xdr:col>
      <xdr:colOff>203730</xdr:colOff>
      <xdr:row>22</xdr:row>
      <xdr:rowOff>3521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158875"/>
          <a:ext cx="6109230" cy="2718146"/>
        </a:xfrm>
        <a:prstGeom prst="rect">
          <a:avLst/>
        </a:prstGeom>
      </xdr:spPr>
    </xdr:pic>
    <xdr:clientData/>
  </xdr:twoCellAnchor>
  <xdr:twoCellAnchor editAs="oneCell">
    <xdr:from>
      <xdr:col>10</xdr:col>
      <xdr:colOff>508000</xdr:colOff>
      <xdr:row>0</xdr:row>
      <xdr:rowOff>47625</xdr:rowOff>
    </xdr:from>
    <xdr:to>
      <xdr:col>17</xdr:col>
      <xdr:colOff>23813</xdr:colOff>
      <xdr:row>3</xdr:row>
      <xdr:rowOff>161344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26125" y="47625"/>
          <a:ext cx="3405188" cy="716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58736</xdr:colOff>
      <xdr:row>17</xdr:row>
      <xdr:rowOff>122239</xdr:rowOff>
    </xdr:from>
    <xdr:to>
      <xdr:col>5</xdr:col>
      <xdr:colOff>345280</xdr:colOff>
      <xdr:row>22</xdr:row>
      <xdr:rowOff>214313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92111" y="3908427"/>
          <a:ext cx="3858419" cy="996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All</a:t>
          </a:r>
          <a:r>
            <a:rPr lang="en-US" sz="1100" baseline="0"/>
            <a:t> new phones are using 940 nm products starting in 2018. </a:t>
          </a:r>
        </a:p>
        <a:p>
          <a:r>
            <a:rPr lang="en-US" sz="1100" baseline="0"/>
            <a:t>Some legacy devices use 850 nm. </a:t>
          </a:r>
        </a:p>
        <a:p>
          <a:endParaRPr lang="en-US" sz="1100" baseline="0"/>
        </a:p>
        <a:p>
          <a:r>
            <a:rPr lang="en-US" sz="1100" baseline="0"/>
            <a:t>Front camera = located on display side of the phone, facing user</a:t>
          </a:r>
        </a:p>
        <a:p>
          <a:r>
            <a:rPr lang="en-US" sz="1100" baseline="0"/>
            <a:t>Rear camera = faces away from user, also called world facing</a:t>
          </a:r>
          <a:endParaRPr lang="en-US" sz="1100"/>
        </a:p>
      </xdr:txBody>
    </xdr:sp>
    <xdr:clientData/>
  </xdr:twoCellAnchor>
  <xdr:twoCellAnchor editAs="oneCell">
    <xdr:from>
      <xdr:col>1</xdr:col>
      <xdr:colOff>141740</xdr:colOff>
      <xdr:row>48</xdr:row>
      <xdr:rowOff>1575</xdr:rowOff>
    </xdr:from>
    <xdr:to>
      <xdr:col>11</xdr:col>
      <xdr:colOff>754968</xdr:colOff>
      <xdr:row>70</xdr:row>
      <xdr:rowOff>22770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240" y="9891700"/>
          <a:ext cx="9280072" cy="368832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11</xdr:col>
      <xdr:colOff>372381</xdr:colOff>
      <xdr:row>4</xdr:row>
      <xdr:rowOff>91040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0250" y="166688"/>
          <a:ext cx="3405188" cy="7169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51593</xdr:colOff>
      <xdr:row>6</xdr:row>
      <xdr:rowOff>87312</xdr:rowOff>
    </xdr:from>
    <xdr:to>
      <xdr:col>8</xdr:col>
      <xdr:colOff>523875</xdr:colOff>
      <xdr:row>21</xdr:row>
      <xdr:rowOff>103188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55562</xdr:colOff>
      <xdr:row>6</xdr:row>
      <xdr:rowOff>87311</xdr:rowOff>
    </xdr:from>
    <xdr:to>
      <xdr:col>20</xdr:col>
      <xdr:colOff>230186</xdr:colOff>
      <xdr:row>21</xdr:row>
      <xdr:rowOff>79375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126433</xdr:colOff>
      <xdr:row>31</xdr:row>
      <xdr:rowOff>131989</xdr:rowOff>
    </xdr:from>
    <xdr:to>
      <xdr:col>9</xdr:col>
      <xdr:colOff>109235</xdr:colOff>
      <xdr:row>48</xdr:row>
      <xdr:rowOff>64255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29370</xdr:colOff>
      <xdr:row>59</xdr:row>
      <xdr:rowOff>139700</xdr:rowOff>
    </xdr:from>
    <xdr:to>
      <xdr:col>8</xdr:col>
      <xdr:colOff>482600</xdr:colOff>
      <xdr:row>74</xdr:row>
      <xdr:rowOff>88901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357189</xdr:colOff>
      <xdr:row>59</xdr:row>
      <xdr:rowOff>87312</xdr:rowOff>
    </xdr:from>
    <xdr:to>
      <xdr:col>21</xdr:col>
      <xdr:colOff>238126</xdr:colOff>
      <xdr:row>74</xdr:row>
      <xdr:rowOff>88900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325437</xdr:colOff>
      <xdr:row>23</xdr:row>
      <xdr:rowOff>71437</xdr:rowOff>
    </xdr:from>
    <xdr:to>
      <xdr:col>24</xdr:col>
      <xdr:colOff>492125</xdr:colOff>
      <xdr:row>36</xdr:row>
      <xdr:rowOff>15875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10255250" y="4135437"/>
          <a:ext cx="3627438" cy="25796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Proximity sensor arrays are highest volume because used with both SL and TOF facial recognition, and on other phones for autofocus as well. </a:t>
          </a:r>
          <a:endParaRPr lang="en-US">
            <a:effectLst/>
          </a:endParaRPr>
        </a:p>
        <a:p>
          <a:endParaRPr lang="en-US" sz="1100"/>
        </a:p>
        <a:p>
          <a:r>
            <a:rPr lang="en-US" sz="1100"/>
            <a:t>Flood and dot arrays are next highest because used in   structured light approach in facial recognition in iPhone X</a:t>
          </a:r>
        </a:p>
        <a:p>
          <a:endParaRPr lang="en-US" sz="1100"/>
        </a:p>
        <a:p>
          <a:r>
            <a:rPr lang="en-US" sz="1100"/>
            <a:t>Flash array lowest volume because mainly used in AR/VR,</a:t>
          </a:r>
          <a:r>
            <a:rPr lang="en-US" sz="1100" baseline="0"/>
            <a:t> not a popular approach for facial recognition.</a:t>
          </a:r>
          <a:endParaRPr lang="en-US" sz="1100"/>
        </a:p>
        <a:p>
          <a:endParaRPr lang="en-US" sz="1100"/>
        </a:p>
        <a:p>
          <a:r>
            <a:rPr lang="en-US" sz="1100"/>
            <a:t>Key assumptions:  </a:t>
          </a:r>
        </a:p>
        <a:p>
          <a:r>
            <a:rPr lang="en-US" sz="1100"/>
            <a:t>1. Facial recognition is in 41% of all smartphones by 2024</a:t>
          </a:r>
        </a:p>
        <a:p>
          <a:r>
            <a:rPr lang="en-US" sz="1100"/>
            <a:t>2. </a:t>
          </a:r>
          <a:r>
            <a:rPr lang="en-US" sz="1100" b="1">
              <a:solidFill>
                <a:srgbClr val="C00000"/>
              </a:solidFill>
            </a:rPr>
            <a:t>AR/VR</a:t>
          </a:r>
          <a:r>
            <a:rPr lang="en-US" sz="1100" b="1" baseline="0">
              <a:solidFill>
                <a:srgbClr val="C00000"/>
              </a:solidFill>
            </a:rPr>
            <a:t> is in 20% of all phones by 2024</a:t>
          </a:r>
        </a:p>
        <a:p>
          <a:r>
            <a:rPr lang="en-US" sz="1100" baseline="0"/>
            <a:t>3. TOF lags Structured Light in market by three years</a:t>
          </a:r>
          <a:endParaRPr lang="en-US" sz="1100"/>
        </a:p>
      </xdr:txBody>
    </xdr:sp>
    <xdr:clientData/>
  </xdr:twoCellAnchor>
  <xdr:twoCellAnchor editAs="oneCell">
    <xdr:from>
      <xdr:col>9</xdr:col>
      <xdr:colOff>445633</xdr:colOff>
      <xdr:row>0</xdr:row>
      <xdr:rowOff>82779</xdr:rowOff>
    </xdr:from>
    <xdr:to>
      <xdr:col>15</xdr:col>
      <xdr:colOff>400277</xdr:colOff>
      <xdr:row>4</xdr:row>
      <xdr:rowOff>16202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668633" y="82779"/>
          <a:ext cx="3410858" cy="7226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43656</xdr:colOff>
      <xdr:row>7</xdr:row>
      <xdr:rowOff>7937</xdr:rowOff>
    </xdr:from>
    <xdr:to>
      <xdr:col>8</xdr:col>
      <xdr:colOff>515938</xdr:colOff>
      <xdr:row>22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47626</xdr:colOff>
      <xdr:row>7</xdr:row>
      <xdr:rowOff>15874</xdr:rowOff>
    </xdr:from>
    <xdr:to>
      <xdr:col>16</xdr:col>
      <xdr:colOff>142876</xdr:colOff>
      <xdr:row>22</xdr:row>
      <xdr:rowOff>7937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107155</xdr:colOff>
      <xdr:row>28</xdr:row>
      <xdr:rowOff>9524</xdr:rowOff>
    </xdr:from>
    <xdr:to>
      <xdr:col>11</xdr:col>
      <xdr:colOff>365124</xdr:colOff>
      <xdr:row>44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100807</xdr:colOff>
      <xdr:row>51</xdr:row>
      <xdr:rowOff>57149</xdr:rowOff>
    </xdr:from>
    <xdr:to>
      <xdr:col>8</xdr:col>
      <xdr:colOff>460375</xdr:colOff>
      <xdr:row>66</xdr:row>
      <xdr:rowOff>73026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96838</xdr:colOff>
      <xdr:row>51</xdr:row>
      <xdr:rowOff>87313</xdr:rowOff>
    </xdr:from>
    <xdr:to>
      <xdr:col>17</xdr:col>
      <xdr:colOff>319088</xdr:colOff>
      <xdr:row>66</xdr:row>
      <xdr:rowOff>88901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12</xdr:col>
      <xdr:colOff>349250</xdr:colOff>
      <xdr:row>0</xdr:row>
      <xdr:rowOff>150813</xdr:rowOff>
    </xdr:from>
    <xdr:to>
      <xdr:col>17</xdr:col>
      <xdr:colOff>79376</xdr:colOff>
      <xdr:row>4</xdr:row>
      <xdr:rowOff>84236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445500" y="150813"/>
          <a:ext cx="3405188" cy="7169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158750</xdr:rowOff>
    </xdr:from>
    <xdr:to>
      <xdr:col>5</xdr:col>
      <xdr:colOff>546100</xdr:colOff>
      <xdr:row>19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508000</xdr:colOff>
      <xdr:row>3</xdr:row>
      <xdr:rowOff>165100</xdr:rowOff>
    </xdr:from>
    <xdr:to>
      <xdr:col>10</xdr:col>
      <xdr:colOff>622300</xdr:colOff>
      <xdr:row>19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29</xdr:row>
      <xdr:rowOff>171450</xdr:rowOff>
    </xdr:from>
    <xdr:to>
      <xdr:col>7</xdr:col>
      <xdr:colOff>31750</xdr:colOff>
      <xdr:row>45</xdr:row>
      <xdr:rowOff>69850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290286</xdr:colOff>
      <xdr:row>52</xdr:row>
      <xdr:rowOff>117928</xdr:rowOff>
    </xdr:from>
    <xdr:to>
      <xdr:col>7</xdr:col>
      <xdr:colOff>217714</xdr:colOff>
      <xdr:row>67</xdr:row>
      <xdr:rowOff>23915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6</xdr:row>
      <xdr:rowOff>50800</xdr:rowOff>
    </xdr:from>
    <xdr:to>
      <xdr:col>7</xdr:col>
      <xdr:colOff>539750</xdr:colOff>
      <xdr:row>19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615950</xdr:colOff>
      <xdr:row>6</xdr:row>
      <xdr:rowOff>52387</xdr:rowOff>
    </xdr:from>
    <xdr:to>
      <xdr:col>14</xdr:col>
      <xdr:colOff>580571</xdr:colOff>
      <xdr:row>19</xdr:row>
      <xdr:rowOff>39687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75</xdr:row>
      <xdr:rowOff>44450</xdr:rowOff>
    </xdr:from>
    <xdr:to>
      <xdr:col>6</xdr:col>
      <xdr:colOff>1</xdr:colOff>
      <xdr:row>87</xdr:row>
      <xdr:rowOff>6350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41274</xdr:colOff>
      <xdr:row>75</xdr:row>
      <xdr:rowOff>53975</xdr:rowOff>
    </xdr:from>
    <xdr:to>
      <xdr:col>13</xdr:col>
      <xdr:colOff>194733</xdr:colOff>
      <xdr:row>87</xdr:row>
      <xdr:rowOff>15875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386820</xdr:colOff>
      <xdr:row>75</xdr:row>
      <xdr:rowOff>55564</xdr:rowOff>
    </xdr:from>
    <xdr:to>
      <xdr:col>19</xdr:col>
      <xdr:colOff>457199</xdr:colOff>
      <xdr:row>87</xdr:row>
      <xdr:rowOff>17464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10</xdr:col>
      <xdr:colOff>47626</xdr:colOff>
      <xdr:row>1</xdr:row>
      <xdr:rowOff>4536</xdr:rowOff>
    </xdr:from>
    <xdr:to>
      <xdr:col>14</xdr:col>
      <xdr:colOff>540257</xdr:colOff>
      <xdr:row>4</xdr:row>
      <xdr:rowOff>28880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94412" y="185965"/>
          <a:ext cx="3399519" cy="729442"/>
        </a:xfrm>
        <a:prstGeom prst="rect">
          <a:avLst/>
        </a:prstGeom>
      </xdr:spPr>
    </xdr:pic>
    <xdr:clientData/>
  </xdr:twoCellAnchor>
  <xdr:twoCellAnchor>
    <xdr:from>
      <xdr:col>2</xdr:col>
      <xdr:colOff>104900</xdr:colOff>
      <xdr:row>37</xdr:row>
      <xdr:rowOff>158222</xdr:rowOff>
    </xdr:from>
    <xdr:to>
      <xdr:col>5</xdr:col>
      <xdr:colOff>627944</xdr:colOff>
      <xdr:row>50</xdr:row>
      <xdr:rowOff>132822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377244</xdr:colOff>
      <xdr:row>37</xdr:row>
      <xdr:rowOff>113066</xdr:rowOff>
    </xdr:from>
    <xdr:to>
      <xdr:col>18</xdr:col>
      <xdr:colOff>360237</xdr:colOff>
      <xdr:row>50</xdr:row>
      <xdr:rowOff>87666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28701</xdr:colOff>
      <xdr:row>37</xdr:row>
      <xdr:rowOff>138466</xdr:rowOff>
    </xdr:from>
    <xdr:to>
      <xdr:col>12</xdr:col>
      <xdr:colOff>329193</xdr:colOff>
      <xdr:row>50</xdr:row>
      <xdr:rowOff>113066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ladimir Kozlov" id="{740D2088-63FD-1346-9EAF-E5B2F3C11CCF}" userId="2d116e469a71fe7c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1" dT="2021-11-12T19:01:11.16" personId="{740D2088-63FD-1346-9EAF-E5B2F3C11CCF}" id="{1C455C58-6106-2745-928A-DB76FE4BC1C4}">
    <text>too high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B2:B11"/>
  <sheetViews>
    <sheetView tabSelected="1" zoomScale="70" zoomScaleNormal="70" workbookViewId="0"/>
  </sheetViews>
  <sheetFormatPr defaultColWidth="9" defaultRowHeight="13.8" x14ac:dyDescent="0.3"/>
  <cols>
    <col min="1" max="1" width="5" customWidth="1"/>
    <col min="2" max="2" width="159.77734375" customWidth="1"/>
  </cols>
  <sheetData>
    <row r="2" spans="2:2" ht="18" x14ac:dyDescent="0.35">
      <c r="B2" s="4" t="s">
        <v>0</v>
      </c>
    </row>
    <row r="3" spans="2:2" ht="15.6" x14ac:dyDescent="0.3">
      <c r="B3" s="58" t="s">
        <v>201</v>
      </c>
    </row>
    <row r="4" spans="2:2" ht="15.6" x14ac:dyDescent="0.3">
      <c r="B4" s="5" t="s">
        <v>65</v>
      </c>
    </row>
    <row r="6" spans="2:2" ht="47.55" customHeight="1" x14ac:dyDescent="0.3">
      <c r="B6" s="56" t="s">
        <v>200</v>
      </c>
    </row>
    <row r="8" spans="2:2" ht="31.2" x14ac:dyDescent="0.3">
      <c r="B8" s="56" t="s">
        <v>199</v>
      </c>
    </row>
    <row r="10" spans="2:2" ht="15.6" x14ac:dyDescent="0.3">
      <c r="B10" s="55" t="s">
        <v>151</v>
      </c>
    </row>
    <row r="11" spans="2:2" ht="15.6" x14ac:dyDescent="0.3">
      <c r="B11" s="55" t="s">
        <v>144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</sheetPr>
  <dimension ref="B2:C45"/>
  <sheetViews>
    <sheetView zoomScale="70" zoomScaleNormal="70" workbookViewId="0"/>
  </sheetViews>
  <sheetFormatPr defaultColWidth="9" defaultRowHeight="13.8" x14ac:dyDescent="0.3"/>
  <cols>
    <col min="1" max="1" width="5" customWidth="1"/>
  </cols>
  <sheetData>
    <row r="2" spans="2:2" ht="18" x14ac:dyDescent="0.35">
      <c r="B2" s="4" t="str">
        <f>Introduction!B2</f>
        <v>LightCounting Market Research</v>
      </c>
    </row>
    <row r="3" spans="2:2" ht="15.6" x14ac:dyDescent="0.3">
      <c r="B3" s="58" t="str">
        <f>Introduction!B3</f>
        <v>Published November 30, 2022 - Sample forecast spreadsheet</v>
      </c>
    </row>
    <row r="4" spans="2:2" ht="15.6" x14ac:dyDescent="0.3">
      <c r="B4" s="5" t="str">
        <f>Introduction!B4</f>
        <v>3D Depth Sensing and Automotive LiDAR forecast</v>
      </c>
    </row>
    <row r="6" spans="2:2" ht="18" x14ac:dyDescent="0.35">
      <c r="B6" s="55" t="s">
        <v>145</v>
      </c>
    </row>
    <row r="24" spans="2:3" ht="15.6" x14ac:dyDescent="0.3">
      <c r="B24" s="55" t="s">
        <v>35</v>
      </c>
    </row>
    <row r="25" spans="2:3" ht="14.4" x14ac:dyDescent="0.3">
      <c r="B25" s="57" t="s">
        <v>52</v>
      </c>
      <c r="C25" s="54" t="s">
        <v>36</v>
      </c>
    </row>
    <row r="26" spans="2:3" ht="14.4" x14ac:dyDescent="0.3">
      <c r="B26" s="57" t="s">
        <v>37</v>
      </c>
      <c r="C26" s="54" t="s">
        <v>38</v>
      </c>
    </row>
    <row r="27" spans="2:3" ht="14.4" x14ac:dyDescent="0.3">
      <c r="B27" s="57" t="s">
        <v>39</v>
      </c>
      <c r="C27" s="54" t="s">
        <v>40</v>
      </c>
    </row>
    <row r="28" spans="2:3" ht="14.4" x14ac:dyDescent="0.3">
      <c r="B28" s="57" t="s">
        <v>41</v>
      </c>
      <c r="C28" s="54" t="s">
        <v>42</v>
      </c>
    </row>
    <row r="29" spans="2:3" ht="14.4" x14ac:dyDescent="0.3">
      <c r="B29" s="57" t="s">
        <v>43</v>
      </c>
      <c r="C29" s="54" t="s">
        <v>44</v>
      </c>
    </row>
    <row r="30" spans="2:3" ht="14.4" x14ac:dyDescent="0.3">
      <c r="B30" s="57" t="s">
        <v>45</v>
      </c>
      <c r="C30" s="54" t="s">
        <v>46</v>
      </c>
    </row>
    <row r="31" spans="2:3" ht="14.4" x14ac:dyDescent="0.3">
      <c r="B31" s="57" t="s">
        <v>47</v>
      </c>
      <c r="C31" s="54" t="s">
        <v>48</v>
      </c>
    </row>
    <row r="32" spans="2:3" ht="14.4" x14ac:dyDescent="0.3">
      <c r="B32" s="57" t="s">
        <v>49</v>
      </c>
      <c r="C32" s="54" t="s">
        <v>50</v>
      </c>
    </row>
    <row r="33" spans="2:3" ht="14.4" x14ac:dyDescent="0.3">
      <c r="B33" s="57" t="s">
        <v>51</v>
      </c>
      <c r="C33" s="54" t="s">
        <v>56</v>
      </c>
    </row>
    <row r="36" spans="2:3" ht="18" x14ac:dyDescent="0.35">
      <c r="B36" s="55" t="s">
        <v>150</v>
      </c>
    </row>
    <row r="37" spans="2:3" ht="14.4" x14ac:dyDescent="0.3">
      <c r="B37" s="57" t="s">
        <v>52</v>
      </c>
      <c r="C37" s="54" t="s">
        <v>136</v>
      </c>
    </row>
    <row r="38" spans="2:3" ht="14.4" x14ac:dyDescent="0.3">
      <c r="B38" s="57" t="s">
        <v>37</v>
      </c>
      <c r="C38" s="54" t="s">
        <v>137</v>
      </c>
    </row>
    <row r="39" spans="2:3" ht="14.4" x14ac:dyDescent="0.3">
      <c r="B39" s="57" t="s">
        <v>39</v>
      </c>
      <c r="C39" s="54" t="s">
        <v>138</v>
      </c>
    </row>
    <row r="40" spans="2:3" ht="14.4" x14ac:dyDescent="0.3">
      <c r="B40" s="57" t="s">
        <v>41</v>
      </c>
      <c r="C40" s="54" t="s">
        <v>139</v>
      </c>
    </row>
    <row r="41" spans="2:3" ht="14.4" x14ac:dyDescent="0.3">
      <c r="B41" s="57" t="s">
        <v>43</v>
      </c>
      <c r="C41" s="54" t="s">
        <v>149</v>
      </c>
    </row>
    <row r="42" spans="2:3" ht="14.4" x14ac:dyDescent="0.3">
      <c r="B42" s="57" t="s">
        <v>45</v>
      </c>
      <c r="C42" s="54" t="s">
        <v>48</v>
      </c>
    </row>
    <row r="43" spans="2:3" ht="14.4" x14ac:dyDescent="0.3">
      <c r="B43" s="57" t="s">
        <v>47</v>
      </c>
      <c r="C43" s="54" t="s">
        <v>50</v>
      </c>
    </row>
    <row r="44" spans="2:3" ht="14.4" x14ac:dyDescent="0.3">
      <c r="B44" s="57" t="s">
        <v>49</v>
      </c>
      <c r="C44" s="54" t="s">
        <v>56</v>
      </c>
    </row>
    <row r="45" spans="2:3" ht="14.4" x14ac:dyDescent="0.3">
      <c r="B45" s="57"/>
      <c r="C45" s="5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</sheetPr>
  <dimension ref="B2:N47"/>
  <sheetViews>
    <sheetView zoomScale="70" zoomScaleNormal="70" workbookViewId="0"/>
  </sheetViews>
  <sheetFormatPr defaultColWidth="9" defaultRowHeight="13.8" x14ac:dyDescent="0.3"/>
  <cols>
    <col min="1" max="1" width="5" customWidth="1"/>
    <col min="2" max="2" width="17.77734375" customWidth="1"/>
    <col min="3" max="3" width="12" customWidth="1"/>
    <col min="4" max="4" width="13.44140625" customWidth="1"/>
    <col min="5" max="5" width="11.5546875" customWidth="1"/>
    <col min="6" max="6" width="10.77734375" customWidth="1"/>
    <col min="7" max="7" width="9.44140625" customWidth="1"/>
    <col min="8" max="8" width="12.77734375" customWidth="1"/>
    <col min="9" max="9" width="15.5546875" customWidth="1"/>
    <col min="10" max="10" width="17.5546875" customWidth="1"/>
    <col min="11" max="11" width="14" customWidth="1"/>
    <col min="12" max="12" width="15" customWidth="1"/>
    <col min="14" max="14" width="13" customWidth="1"/>
  </cols>
  <sheetData>
    <row r="2" spans="2:11" ht="18" x14ac:dyDescent="0.35">
      <c r="B2" s="4" t="str">
        <f>Introduction!B2</f>
        <v>LightCounting Market Research</v>
      </c>
    </row>
    <row r="3" spans="2:11" ht="15.6" x14ac:dyDescent="0.3">
      <c r="B3" s="58" t="str">
        <f>Introduction!B3</f>
        <v>Published November 30, 2022 - Sample forecast spreadsheet</v>
      </c>
    </row>
    <row r="4" spans="2:11" ht="15.6" x14ac:dyDescent="0.3">
      <c r="B4" s="5" t="str">
        <f>Introduction!B4</f>
        <v>3D Depth Sensing and Automotive LiDAR forecast</v>
      </c>
    </row>
    <row r="5" spans="2:11" x14ac:dyDescent="0.3">
      <c r="J5" s="22"/>
    </row>
    <row r="6" spans="2:11" ht="18" x14ac:dyDescent="0.35">
      <c r="B6" s="101" t="s">
        <v>147</v>
      </c>
      <c r="J6" s="22"/>
    </row>
    <row r="7" spans="2:11" ht="14.4" x14ac:dyDescent="0.3">
      <c r="B7" s="26" t="s">
        <v>20</v>
      </c>
    </row>
    <row r="9" spans="2:11" x14ac:dyDescent="0.3">
      <c r="B9" s="154" t="s">
        <v>13</v>
      </c>
      <c r="C9" s="155"/>
      <c r="D9" s="155"/>
      <c r="E9" s="156"/>
      <c r="F9" s="160" t="s">
        <v>18</v>
      </c>
      <c r="G9" s="163"/>
      <c r="H9" s="163"/>
      <c r="I9" s="163"/>
      <c r="J9" s="161"/>
    </row>
    <row r="10" spans="2:11" ht="40.049999999999997" customHeight="1" x14ac:dyDescent="0.3">
      <c r="B10" s="17" t="s">
        <v>23</v>
      </c>
      <c r="C10" s="20" t="s">
        <v>22</v>
      </c>
      <c r="D10" s="20" t="s">
        <v>9</v>
      </c>
      <c r="E10" s="21" t="s">
        <v>6</v>
      </c>
      <c r="F10" s="20" t="s">
        <v>27</v>
      </c>
      <c r="G10" s="20" t="s">
        <v>28</v>
      </c>
      <c r="H10" s="20" t="s">
        <v>62</v>
      </c>
      <c r="I10" s="21" t="s">
        <v>17</v>
      </c>
      <c r="J10" s="21" t="s">
        <v>16</v>
      </c>
      <c r="K10" s="17" t="s">
        <v>57</v>
      </c>
    </row>
    <row r="11" spans="2:11" x14ac:dyDescent="0.3">
      <c r="B11" s="2" t="s">
        <v>58</v>
      </c>
      <c r="C11" s="13" t="s">
        <v>10</v>
      </c>
      <c r="D11" s="13">
        <v>940</v>
      </c>
      <c r="E11" s="13" t="s">
        <v>11</v>
      </c>
      <c r="F11" s="66" t="s">
        <v>148</v>
      </c>
      <c r="G11" s="66" t="s">
        <v>148</v>
      </c>
      <c r="H11" s="66" t="s">
        <v>148</v>
      </c>
      <c r="I11" s="7"/>
      <c r="J11" s="7"/>
      <c r="K11" s="13">
        <v>5</v>
      </c>
    </row>
    <row r="12" spans="2:11" ht="14.4" thickBot="1" x14ac:dyDescent="0.35">
      <c r="B12" s="10" t="s">
        <v>61</v>
      </c>
      <c r="C12" s="13" t="s">
        <v>1</v>
      </c>
      <c r="D12" s="13">
        <v>940</v>
      </c>
      <c r="E12" s="13" t="s">
        <v>7</v>
      </c>
      <c r="F12" s="66" t="s">
        <v>148</v>
      </c>
      <c r="G12" s="7"/>
      <c r="H12" s="7"/>
      <c r="I12" s="66" t="s">
        <v>148</v>
      </c>
      <c r="J12" s="7"/>
      <c r="K12" s="13">
        <v>35</v>
      </c>
    </row>
    <row r="13" spans="2:11" ht="15.6" thickTop="1" thickBot="1" x14ac:dyDescent="0.35">
      <c r="B13" s="10" t="s">
        <v>21</v>
      </c>
      <c r="C13" s="62" t="s">
        <v>12</v>
      </c>
      <c r="D13" s="13">
        <v>940</v>
      </c>
      <c r="E13" s="62" t="s">
        <v>8</v>
      </c>
      <c r="F13" s="66" t="s">
        <v>148</v>
      </c>
      <c r="G13" s="7"/>
      <c r="H13" s="7"/>
      <c r="I13" s="66" t="s">
        <v>148</v>
      </c>
      <c r="J13" s="7"/>
      <c r="K13" s="7">
        <f>(50+300)/2</f>
        <v>175</v>
      </c>
    </row>
    <row r="14" spans="2:11" ht="15.6" thickTop="1" thickBot="1" x14ac:dyDescent="0.35">
      <c r="B14" s="10" t="s">
        <v>59</v>
      </c>
      <c r="C14" s="62" t="s">
        <v>12</v>
      </c>
      <c r="D14" s="13">
        <v>940</v>
      </c>
      <c r="E14" s="62" t="s">
        <v>8</v>
      </c>
      <c r="F14" s="2"/>
      <c r="G14" s="66" t="s">
        <v>148</v>
      </c>
      <c r="H14" s="19"/>
      <c r="I14" s="7"/>
      <c r="J14" s="7"/>
      <c r="K14" s="7">
        <f>(50+300)/2</f>
        <v>175</v>
      </c>
    </row>
    <row r="15" spans="2:11" ht="15.6" thickTop="1" thickBot="1" x14ac:dyDescent="0.35">
      <c r="B15" s="10" t="s">
        <v>60</v>
      </c>
      <c r="C15" s="62" t="s">
        <v>54</v>
      </c>
      <c r="D15" s="13">
        <v>940</v>
      </c>
      <c r="E15" s="62" t="s">
        <v>55</v>
      </c>
      <c r="F15" s="15"/>
      <c r="G15" s="125"/>
      <c r="H15" s="125"/>
      <c r="I15" s="125"/>
      <c r="J15" s="66" t="s">
        <v>148</v>
      </c>
      <c r="K15" s="7">
        <v>500</v>
      </c>
    </row>
    <row r="16" spans="2:11" ht="14.4" thickTop="1" x14ac:dyDescent="0.3">
      <c r="B16" s="2" t="s">
        <v>179</v>
      </c>
      <c r="C16" s="7" t="s">
        <v>25</v>
      </c>
      <c r="D16" s="7" t="s">
        <v>25</v>
      </c>
      <c r="E16" s="7" t="s">
        <v>25</v>
      </c>
      <c r="F16" s="44"/>
      <c r="G16" s="43"/>
      <c r="H16" s="43"/>
      <c r="I16" s="44"/>
      <c r="J16" s="43"/>
      <c r="K16" s="7" t="s">
        <v>25</v>
      </c>
    </row>
    <row r="17" spans="2:14" ht="27.6" x14ac:dyDescent="0.3">
      <c r="B17" t="s">
        <v>29</v>
      </c>
      <c r="E17" s="17" t="s">
        <v>19</v>
      </c>
      <c r="F17" s="157" t="s">
        <v>14</v>
      </c>
      <c r="G17" s="158"/>
      <c r="H17" s="159"/>
      <c r="I17" s="160" t="s">
        <v>15</v>
      </c>
      <c r="J17" s="161"/>
    </row>
    <row r="19" spans="2:14" x14ac:dyDescent="0.3">
      <c r="G19" t="s">
        <v>63</v>
      </c>
      <c r="H19" t="s">
        <v>64</v>
      </c>
    </row>
    <row r="22" spans="2:14" ht="19.05" customHeight="1" x14ac:dyDescent="0.3"/>
    <row r="23" spans="2:14" ht="19.05" customHeight="1" x14ac:dyDescent="0.3"/>
    <row r="25" spans="2:14" ht="18" x14ac:dyDescent="0.35">
      <c r="B25" s="101" t="s">
        <v>146</v>
      </c>
    </row>
    <row r="27" spans="2:14" ht="14.4" x14ac:dyDescent="0.3">
      <c r="B27" s="67" t="s">
        <v>82</v>
      </c>
      <c r="C27" s="8" t="s">
        <v>156</v>
      </c>
      <c r="D27" s="7" t="s">
        <v>71</v>
      </c>
      <c r="E27" s="7" t="s">
        <v>83</v>
      </c>
      <c r="F27" s="7" t="s">
        <v>72</v>
      </c>
    </row>
    <row r="28" spans="2:14" ht="17.25" customHeight="1" x14ac:dyDescent="0.3">
      <c r="B28" s="23" t="s">
        <v>84</v>
      </c>
      <c r="C28" s="8" t="s">
        <v>154</v>
      </c>
      <c r="D28" s="102"/>
      <c r="E28" s="102"/>
      <c r="F28" s="25"/>
    </row>
    <row r="29" spans="2:14" ht="17.25" customHeight="1" x14ac:dyDescent="0.3">
      <c r="B29" s="15" t="s">
        <v>85</v>
      </c>
      <c r="C29" s="7" t="s">
        <v>155</v>
      </c>
      <c r="D29" s="2"/>
      <c r="E29" s="2"/>
      <c r="F29" s="103"/>
    </row>
    <row r="30" spans="2:14" ht="17.25" customHeight="1" x14ac:dyDescent="0.3">
      <c r="B30" s="15" t="s">
        <v>153</v>
      </c>
      <c r="C30" s="7" t="s">
        <v>155</v>
      </c>
      <c r="D30" s="2"/>
      <c r="E30" s="2"/>
      <c r="F30" s="103"/>
    </row>
    <row r="31" spans="2:14" x14ac:dyDescent="0.3">
      <c r="K31" s="162" t="s">
        <v>86</v>
      </c>
      <c r="L31" s="162"/>
      <c r="M31" s="162"/>
      <c r="N31" s="162"/>
    </row>
    <row r="32" spans="2:14" ht="14.4" x14ac:dyDescent="0.3">
      <c r="B32" s="67" t="s">
        <v>87</v>
      </c>
      <c r="C32" s="19"/>
      <c r="D32" s="19"/>
      <c r="E32" s="19"/>
      <c r="F32" s="19"/>
      <c r="G32" s="19"/>
      <c r="H32" s="19"/>
      <c r="I32" s="19"/>
      <c r="J32" s="19"/>
      <c r="K32" s="104" t="s">
        <v>88</v>
      </c>
      <c r="L32" s="2"/>
      <c r="M32" s="2"/>
      <c r="N32" s="2"/>
    </row>
    <row r="33" spans="2:14" ht="43.2" x14ac:dyDescent="0.3">
      <c r="B33" s="166" t="s">
        <v>89</v>
      </c>
      <c r="C33" s="167"/>
      <c r="D33" s="105" t="s">
        <v>90</v>
      </c>
      <c r="E33" s="105" t="s">
        <v>91</v>
      </c>
      <c r="F33" s="105" t="s">
        <v>92</v>
      </c>
      <c r="G33" s="105" t="s">
        <v>93</v>
      </c>
      <c r="H33" s="106" t="s">
        <v>94</v>
      </c>
      <c r="I33" s="126" t="s">
        <v>95</v>
      </c>
      <c r="K33" s="7" t="s">
        <v>96</v>
      </c>
      <c r="L33" s="7" t="s">
        <v>97</v>
      </c>
      <c r="M33" s="7" t="s">
        <v>98</v>
      </c>
      <c r="N33" s="7" t="s">
        <v>99</v>
      </c>
    </row>
    <row r="34" spans="2:14" ht="34.5" customHeight="1" x14ac:dyDescent="0.3">
      <c r="B34" s="168" t="s">
        <v>100</v>
      </c>
      <c r="C34" s="169"/>
      <c r="D34" s="107" t="s">
        <v>101</v>
      </c>
      <c r="E34" s="7" t="s">
        <v>102</v>
      </c>
      <c r="F34" s="7">
        <v>1</v>
      </c>
      <c r="G34" s="7" t="s">
        <v>103</v>
      </c>
      <c r="H34" s="7" t="s">
        <v>104</v>
      </c>
      <c r="I34" s="16" t="s">
        <v>105</v>
      </c>
      <c r="K34" s="40"/>
      <c r="L34" s="36"/>
      <c r="M34" s="108"/>
      <c r="N34" s="109"/>
    </row>
    <row r="35" spans="2:14" ht="28.5" customHeight="1" x14ac:dyDescent="0.3">
      <c r="B35" s="168" t="s">
        <v>167</v>
      </c>
      <c r="C35" s="169"/>
      <c r="D35" s="7" t="s">
        <v>106</v>
      </c>
      <c r="E35" s="7" t="s">
        <v>107</v>
      </c>
      <c r="F35" s="7">
        <v>4</v>
      </c>
      <c r="G35" s="7" t="s">
        <v>108</v>
      </c>
      <c r="H35" s="7" t="s">
        <v>109</v>
      </c>
      <c r="I35" s="16" t="s">
        <v>110</v>
      </c>
      <c r="K35" s="110"/>
      <c r="L35" s="111"/>
      <c r="M35" s="112"/>
      <c r="N35" s="113"/>
    </row>
    <row r="36" spans="2:14" ht="41.4" x14ac:dyDescent="0.3">
      <c r="B36" s="168" t="s">
        <v>168</v>
      </c>
      <c r="C36" s="169"/>
      <c r="D36" s="7" t="s">
        <v>111</v>
      </c>
      <c r="E36" s="107" t="s">
        <v>102</v>
      </c>
      <c r="F36" s="114">
        <v>64</v>
      </c>
      <c r="G36" s="7" t="s">
        <v>112</v>
      </c>
      <c r="H36" s="7" t="s">
        <v>113</v>
      </c>
      <c r="I36" s="16" t="s">
        <v>114</v>
      </c>
      <c r="K36" s="115">
        <v>4</v>
      </c>
      <c r="L36" s="9">
        <v>4</v>
      </c>
      <c r="M36" s="9">
        <v>4</v>
      </c>
      <c r="N36" s="116">
        <v>4</v>
      </c>
    </row>
    <row r="37" spans="2:14" ht="27.75" customHeight="1" x14ac:dyDescent="0.3">
      <c r="B37" s="168" t="s">
        <v>169</v>
      </c>
      <c r="C37" s="169"/>
      <c r="D37" s="7" t="s">
        <v>106</v>
      </c>
      <c r="E37" s="7" t="s">
        <v>115</v>
      </c>
      <c r="F37" s="7">
        <v>16</v>
      </c>
      <c r="G37" s="7" t="s">
        <v>108</v>
      </c>
      <c r="H37" s="7" t="s">
        <v>113</v>
      </c>
      <c r="I37" s="16" t="s">
        <v>116</v>
      </c>
      <c r="K37" s="39"/>
      <c r="L37" s="9"/>
      <c r="M37" s="9">
        <v>2</v>
      </c>
      <c r="N37" s="116"/>
    </row>
    <row r="38" spans="2:14" x14ac:dyDescent="0.3">
      <c r="B38" s="170" t="s">
        <v>170</v>
      </c>
      <c r="C38" s="171"/>
      <c r="D38" s="7" t="s">
        <v>117</v>
      </c>
      <c r="E38" s="7" t="s">
        <v>107</v>
      </c>
      <c r="F38" s="107">
        <v>32</v>
      </c>
      <c r="G38" s="7" t="s">
        <v>108</v>
      </c>
      <c r="H38" s="7" t="s">
        <v>113</v>
      </c>
      <c r="I38" s="16" t="s">
        <v>118</v>
      </c>
      <c r="K38" s="164">
        <v>1</v>
      </c>
      <c r="L38" s="164">
        <v>1</v>
      </c>
      <c r="M38" s="164">
        <v>1</v>
      </c>
      <c r="N38" s="164"/>
    </row>
    <row r="39" spans="2:14" x14ac:dyDescent="0.3">
      <c r="B39" s="172"/>
      <c r="C39" s="173"/>
      <c r="D39" s="7" t="s">
        <v>117</v>
      </c>
      <c r="E39" s="7" t="s">
        <v>115</v>
      </c>
      <c r="F39" s="107">
        <v>64</v>
      </c>
      <c r="G39" s="7" t="s">
        <v>108</v>
      </c>
      <c r="H39" s="7" t="s">
        <v>113</v>
      </c>
      <c r="I39" s="16" t="s">
        <v>118</v>
      </c>
      <c r="K39" s="165"/>
      <c r="L39" s="165">
        <v>1</v>
      </c>
      <c r="M39" s="165"/>
      <c r="N39" s="165"/>
    </row>
    <row r="40" spans="2:14" ht="29.55" customHeight="1" x14ac:dyDescent="0.3">
      <c r="B40" s="168" t="s">
        <v>179</v>
      </c>
      <c r="C40" s="169"/>
      <c r="D40" s="7" t="s">
        <v>192</v>
      </c>
      <c r="E40" s="7" t="s">
        <v>192</v>
      </c>
      <c r="F40" s="7" t="s">
        <v>192</v>
      </c>
      <c r="G40" s="7" t="s">
        <v>192</v>
      </c>
      <c r="H40" s="7" t="s">
        <v>192</v>
      </c>
      <c r="I40" s="7" t="s">
        <v>192</v>
      </c>
      <c r="K40" s="117"/>
      <c r="L40" s="13"/>
      <c r="M40" s="13"/>
      <c r="N40" s="118">
        <v>1</v>
      </c>
    </row>
    <row r="41" spans="2:14" x14ac:dyDescent="0.3">
      <c r="D41" s="19"/>
      <c r="E41" s="119" t="s">
        <v>119</v>
      </c>
      <c r="K41" s="120" t="s">
        <v>120</v>
      </c>
      <c r="L41" s="120" t="s">
        <v>121</v>
      </c>
      <c r="M41" s="120" t="s">
        <v>122</v>
      </c>
      <c r="N41" s="120" t="s">
        <v>123</v>
      </c>
    </row>
    <row r="42" spans="2:14" x14ac:dyDescent="0.3">
      <c r="K42" s="120" t="s">
        <v>124</v>
      </c>
    </row>
    <row r="43" spans="2:14" ht="14.4" x14ac:dyDescent="0.3">
      <c r="B43" s="67" t="s">
        <v>125</v>
      </c>
      <c r="F43" s="67" t="s">
        <v>126</v>
      </c>
    </row>
    <row r="44" spans="2:14" x14ac:dyDescent="0.3">
      <c r="B44" s="121" t="s">
        <v>127</v>
      </c>
      <c r="F44" s="121" t="s">
        <v>128</v>
      </c>
      <c r="H44" s="121" t="s">
        <v>129</v>
      </c>
    </row>
    <row r="45" spans="2:14" x14ac:dyDescent="0.3">
      <c r="B45" s="121" t="s">
        <v>130</v>
      </c>
      <c r="F45" s="121" t="s">
        <v>112</v>
      </c>
      <c r="H45" s="121" t="s">
        <v>131</v>
      </c>
    </row>
    <row r="46" spans="2:14" x14ac:dyDescent="0.3">
      <c r="B46" s="122" t="s">
        <v>132</v>
      </c>
      <c r="C46" s="123"/>
      <c r="D46" s="123"/>
      <c r="E46" s="123"/>
      <c r="F46" s="122" t="s">
        <v>133</v>
      </c>
      <c r="G46" s="123"/>
      <c r="H46" s="122"/>
      <c r="I46" s="123"/>
      <c r="J46" s="123"/>
    </row>
    <row r="47" spans="2:14" x14ac:dyDescent="0.3">
      <c r="B47" s="122" t="s">
        <v>130</v>
      </c>
      <c r="C47" s="123"/>
      <c r="D47" s="123"/>
      <c r="E47" s="123"/>
      <c r="F47" s="122" t="s">
        <v>134</v>
      </c>
      <c r="G47" s="123"/>
      <c r="H47" s="122" t="s">
        <v>135</v>
      </c>
      <c r="I47" s="123"/>
      <c r="J47" s="123"/>
    </row>
  </sheetData>
  <mergeCells count="16">
    <mergeCell ref="B40:C40"/>
    <mergeCell ref="B38:C39"/>
    <mergeCell ref="K38:K39"/>
    <mergeCell ref="L38:L39"/>
    <mergeCell ref="M38:M39"/>
    <mergeCell ref="N38:N39"/>
    <mergeCell ref="B33:C33"/>
    <mergeCell ref="B34:C34"/>
    <mergeCell ref="B35:C35"/>
    <mergeCell ref="B36:C36"/>
    <mergeCell ref="B37:C37"/>
    <mergeCell ref="B9:E9"/>
    <mergeCell ref="F17:H17"/>
    <mergeCell ref="I17:J17"/>
    <mergeCell ref="K31:N31"/>
    <mergeCell ref="F9:J9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</sheetPr>
  <dimension ref="B2:P89"/>
  <sheetViews>
    <sheetView zoomScale="70" zoomScaleNormal="70" workbookViewId="0"/>
  </sheetViews>
  <sheetFormatPr defaultColWidth="9" defaultRowHeight="13.8" x14ac:dyDescent="0.3"/>
  <cols>
    <col min="1" max="1" width="5" customWidth="1"/>
    <col min="2" max="2" width="22.44140625" customWidth="1"/>
    <col min="3" max="3" width="13" customWidth="1"/>
    <col min="4" max="4" width="12.5546875" customWidth="1"/>
    <col min="5" max="14" width="9" customWidth="1"/>
    <col min="15" max="16" width="9.44140625" customWidth="1"/>
    <col min="17" max="21" width="6.77734375" customWidth="1"/>
  </cols>
  <sheetData>
    <row r="2" spans="2:5" ht="18" x14ac:dyDescent="0.35">
      <c r="B2" s="4" t="str">
        <f>Introduction!B2</f>
        <v>LightCounting Market Research</v>
      </c>
      <c r="D2" s="4"/>
      <c r="E2" s="4"/>
    </row>
    <row r="3" spans="2:5" ht="15.6" x14ac:dyDescent="0.3">
      <c r="B3" s="58" t="str">
        <f>Introduction!B3</f>
        <v>Published November 30, 2022 - Sample forecast spreadsheet</v>
      </c>
      <c r="D3" s="3"/>
      <c r="E3" s="3"/>
    </row>
    <row r="4" spans="2:5" ht="15.6" x14ac:dyDescent="0.3">
      <c r="B4" s="5" t="str">
        <f>Introduction!B4</f>
        <v>3D Depth Sensing and Automotive LiDAR forecast</v>
      </c>
      <c r="D4" s="5"/>
      <c r="E4" s="5"/>
    </row>
    <row r="6" spans="2:5" ht="18" x14ac:dyDescent="0.35">
      <c r="B6" s="124" t="s">
        <v>24</v>
      </c>
      <c r="D6" s="1"/>
      <c r="E6" s="1"/>
    </row>
    <row r="23" spans="2:16" x14ac:dyDescent="0.3">
      <c r="B23" s="1" t="s">
        <v>4</v>
      </c>
    </row>
    <row r="24" spans="2:16" ht="27.6" x14ac:dyDescent="0.3">
      <c r="B24" s="16" t="str">
        <f>'Product definitions'!B10</f>
        <v>Product category</v>
      </c>
      <c r="C24" s="6" t="str">
        <f>'Product definitions'!C10</f>
        <v># emitters/ VCSEL die</v>
      </c>
      <c r="D24" s="6" t="str">
        <f>'Product definitions'!D10</f>
        <v>Wavelength (nm)</v>
      </c>
      <c r="E24" s="6" t="str">
        <f>'Product definitions'!E10</f>
        <v>Power (mW)</v>
      </c>
      <c r="F24" s="59">
        <v>2017</v>
      </c>
      <c r="G24" s="59">
        <v>2018</v>
      </c>
      <c r="H24" s="59">
        <v>2019</v>
      </c>
      <c r="I24" s="59">
        <v>2020</v>
      </c>
      <c r="J24" s="59">
        <v>2021</v>
      </c>
      <c r="K24" s="59">
        <v>2022</v>
      </c>
      <c r="L24" s="59">
        <v>2023</v>
      </c>
      <c r="M24" s="59">
        <v>2024</v>
      </c>
      <c r="N24" s="59">
        <v>2025</v>
      </c>
      <c r="O24" s="59">
        <v>2026</v>
      </c>
      <c r="P24" s="59">
        <v>2027</v>
      </c>
    </row>
    <row r="25" spans="2:16" ht="16.5" customHeight="1" x14ac:dyDescent="0.3">
      <c r="B25" s="27" t="str">
        <f>'Product definitions'!B11</f>
        <v>Proximity sensor (3D)</v>
      </c>
      <c r="C25" s="28" t="str">
        <f>'Product definitions'!C11</f>
        <v>1-10</v>
      </c>
      <c r="D25" s="28">
        <f>'Product definitions'!D11</f>
        <v>940</v>
      </c>
      <c r="E25" s="28" t="str">
        <f>'Product definitions'!E11</f>
        <v>≤20</v>
      </c>
      <c r="F25" s="11">
        <v>36.75</v>
      </c>
      <c r="G25" s="11">
        <v>122.73484744500001</v>
      </c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6.5" customHeight="1" x14ac:dyDescent="0.3">
      <c r="B26" s="30" t="str">
        <f>'Product definitions'!B12</f>
        <v>Flood illuminator</v>
      </c>
      <c r="C26" s="29" t="str">
        <f>'Product definitions'!C12</f>
        <v>20-50</v>
      </c>
      <c r="D26" s="29">
        <f>'Product definitions'!D12</f>
        <v>940</v>
      </c>
      <c r="E26" s="29" t="str">
        <f>'Product definitions'!E12</f>
        <v>200-500</v>
      </c>
      <c r="F26" s="14">
        <v>36.75</v>
      </c>
      <c r="G26" s="14">
        <v>122.73484744500001</v>
      </c>
      <c r="H26" s="14"/>
      <c r="I26" s="14"/>
      <c r="J26" s="14"/>
      <c r="K26" s="14"/>
      <c r="L26" s="14"/>
      <c r="M26" s="14"/>
      <c r="N26" s="14"/>
      <c r="O26" s="14"/>
      <c r="P26" s="14"/>
    </row>
    <row r="27" spans="2:16" ht="16.5" customHeight="1" x14ac:dyDescent="0.3">
      <c r="B27" s="30" t="str">
        <f>'Product definitions'!B13</f>
        <v>Dot projector array</v>
      </c>
      <c r="C27" s="29" t="str">
        <f>'Product definitions'!C13</f>
        <v>50-300</v>
      </c>
      <c r="D27" s="29">
        <f>'Product definitions'!D13</f>
        <v>940</v>
      </c>
      <c r="E27" s="29" t="str">
        <f>'Product definitions'!E13</f>
        <v>500-1000</v>
      </c>
      <c r="F27" s="14">
        <v>36.75</v>
      </c>
      <c r="G27" s="14">
        <v>122.73484744500001</v>
      </c>
      <c r="H27" s="14"/>
      <c r="I27" s="14"/>
      <c r="J27" s="14"/>
      <c r="K27" s="14"/>
      <c r="L27" s="14"/>
      <c r="M27" s="14"/>
      <c r="N27" s="14"/>
      <c r="O27" s="14"/>
      <c r="P27" s="14"/>
    </row>
    <row r="28" spans="2:16" ht="16.5" customHeight="1" x14ac:dyDescent="0.3">
      <c r="B28" s="30" t="str">
        <f>'Product definitions'!B14</f>
        <v>Flash illuminator LP</v>
      </c>
      <c r="C28" s="19" t="str">
        <f>'Product definitions'!C14</f>
        <v>50-300</v>
      </c>
      <c r="D28" s="29">
        <f>'Product definitions'!D14</f>
        <v>940</v>
      </c>
      <c r="E28" s="29" t="str">
        <f>'Product definitions'!E14</f>
        <v>500-1000</v>
      </c>
      <c r="F28" s="14">
        <v>0</v>
      </c>
      <c r="G28" s="14">
        <v>0</v>
      </c>
      <c r="H28" s="14"/>
      <c r="I28" s="14"/>
      <c r="J28" s="14"/>
      <c r="K28" s="14"/>
      <c r="L28" s="14"/>
      <c r="M28" s="14"/>
      <c r="N28" s="14"/>
      <c r="O28" s="14"/>
      <c r="P28" s="14"/>
    </row>
    <row r="29" spans="2:16" ht="16.5" customHeight="1" x14ac:dyDescent="0.3">
      <c r="B29" s="30" t="str">
        <f>'Product definitions'!B15</f>
        <v>Flash illuminator HP</v>
      </c>
      <c r="C29" s="19" t="str">
        <f>'Product definitions'!C15</f>
        <v>300-1000</v>
      </c>
      <c r="D29" s="29">
        <f>'Product definitions'!D15</f>
        <v>940</v>
      </c>
      <c r="E29" s="29" t="str">
        <f>'Product definitions'!E15</f>
        <v>1000-3000</v>
      </c>
      <c r="F29" s="14">
        <v>0</v>
      </c>
      <c r="G29" s="61">
        <v>9.2851580241000056E-2</v>
      </c>
      <c r="H29" s="14"/>
      <c r="I29" s="14"/>
      <c r="J29" s="14"/>
      <c r="K29" s="14"/>
      <c r="L29" s="14"/>
      <c r="M29" s="14"/>
      <c r="N29" s="14"/>
      <c r="O29" s="14"/>
      <c r="P29" s="14"/>
    </row>
    <row r="30" spans="2:16" ht="16.5" customHeight="1" x14ac:dyDescent="0.3">
      <c r="B30" s="30" t="str">
        <f>'Product definitions'!B16</f>
        <v>New sensor applications</v>
      </c>
      <c r="C30" s="29" t="str">
        <f>'Product definitions'!C16</f>
        <v>TBD</v>
      </c>
      <c r="D30" s="29" t="str">
        <f>'Product definitions'!D16</f>
        <v>TBD</v>
      </c>
      <c r="E30" s="29" t="str">
        <f>'Product definitions'!E16</f>
        <v>TBD</v>
      </c>
      <c r="F30" s="60">
        <v>0</v>
      </c>
      <c r="G30" s="60">
        <v>0</v>
      </c>
      <c r="H30" s="60"/>
      <c r="I30" s="60"/>
      <c r="J30" s="60"/>
      <c r="K30" s="60"/>
      <c r="L30" s="60"/>
      <c r="M30" s="60"/>
      <c r="N30" s="60"/>
      <c r="O30" s="60"/>
      <c r="P30" s="60"/>
    </row>
    <row r="31" spans="2:16" x14ac:dyDescent="0.3">
      <c r="B31" s="15" t="s">
        <v>2</v>
      </c>
      <c r="C31" s="64"/>
      <c r="D31" s="64"/>
      <c r="E31" s="65"/>
      <c r="F31" s="38">
        <f>SUM(F25:F30)</f>
        <v>110.25</v>
      </c>
      <c r="G31" s="38">
        <f>SUM(G25:G30)</f>
        <v>368.29739391524106</v>
      </c>
      <c r="H31" s="38">
        <f t="shared" ref="H31:L31" si="0">SUM(H25:H30)</f>
        <v>0</v>
      </c>
      <c r="I31" s="38">
        <f t="shared" si="0"/>
        <v>0</v>
      </c>
      <c r="J31" s="38">
        <f>SUM(J25:J30)</f>
        <v>0</v>
      </c>
      <c r="K31" s="38">
        <f t="shared" si="0"/>
        <v>0</v>
      </c>
      <c r="L31" s="38">
        <f t="shared" si="0"/>
        <v>0</v>
      </c>
      <c r="M31" s="38">
        <f t="shared" ref="M31:N31" si="1">SUM(M25:M30)</f>
        <v>0</v>
      </c>
      <c r="N31" s="38">
        <f t="shared" si="1"/>
        <v>0</v>
      </c>
      <c r="O31" s="38">
        <f t="shared" ref="O31:P31" si="2">SUM(O25:O30)</f>
        <v>0</v>
      </c>
      <c r="P31" s="38">
        <f t="shared" si="2"/>
        <v>0</v>
      </c>
    </row>
    <row r="32" spans="2:16" x14ac:dyDescent="0.3">
      <c r="G32" s="35">
        <f>G31/F31-1</f>
        <v>2.3405659312040004</v>
      </c>
      <c r="H32" s="35">
        <f t="shared" ref="H32:N32" si="3">H31/G31-1</f>
        <v>-1</v>
      </c>
      <c r="I32" s="35" t="e">
        <f t="shared" si="3"/>
        <v>#DIV/0!</v>
      </c>
      <c r="J32" s="35" t="e">
        <f t="shared" si="3"/>
        <v>#DIV/0!</v>
      </c>
      <c r="K32" s="35" t="e">
        <f t="shared" si="3"/>
        <v>#DIV/0!</v>
      </c>
      <c r="L32" s="35" t="e">
        <f t="shared" si="3"/>
        <v>#DIV/0!</v>
      </c>
      <c r="M32" s="35" t="e">
        <f t="shared" si="3"/>
        <v>#DIV/0!</v>
      </c>
      <c r="N32" s="35" t="e">
        <f t="shared" si="3"/>
        <v>#DIV/0!</v>
      </c>
      <c r="O32" s="35" t="e">
        <f>O31/N31-1</f>
        <v>#DIV/0!</v>
      </c>
      <c r="P32" s="35" t="e">
        <f t="shared" ref="P32" si="4">P31/O31-1</f>
        <v>#DIV/0!</v>
      </c>
    </row>
    <row r="33" spans="13:16" x14ac:dyDescent="0.3">
      <c r="M33" s="35" t="e">
        <f>M30/L30-1</f>
        <v>#DIV/0!</v>
      </c>
      <c r="N33" s="35" t="e">
        <f t="shared" ref="N33:P33" si="5">N30/M30-1</f>
        <v>#DIV/0!</v>
      </c>
      <c r="O33" s="35" t="e">
        <f t="shared" si="5"/>
        <v>#DIV/0!</v>
      </c>
      <c r="P33" s="35" t="e">
        <f t="shared" si="5"/>
        <v>#DIV/0!</v>
      </c>
    </row>
    <row r="50" spans="2:16" x14ac:dyDescent="0.3">
      <c r="B50" s="1" t="s">
        <v>5</v>
      </c>
    </row>
    <row r="51" spans="2:16" ht="27.6" x14ac:dyDescent="0.3">
      <c r="B51" s="2" t="str">
        <f t="shared" ref="B51:E51" si="6">B24</f>
        <v>Product category</v>
      </c>
      <c r="C51" s="6" t="str">
        <f t="shared" si="6"/>
        <v># emitters/ VCSEL die</v>
      </c>
      <c r="D51" s="6" t="str">
        <f t="shared" si="6"/>
        <v>Wavelength (nm)</v>
      </c>
      <c r="E51" s="6" t="str">
        <f t="shared" si="6"/>
        <v>Power (mW)</v>
      </c>
      <c r="F51" s="2">
        <v>2017</v>
      </c>
      <c r="G51" s="2">
        <v>2018</v>
      </c>
      <c r="H51" s="2">
        <v>2019</v>
      </c>
      <c r="I51" s="2">
        <v>2020</v>
      </c>
      <c r="J51" s="2">
        <v>2021</v>
      </c>
      <c r="K51" s="2">
        <v>2022</v>
      </c>
      <c r="L51" s="2">
        <v>2023</v>
      </c>
      <c r="M51" s="2">
        <v>2024</v>
      </c>
      <c r="N51" s="2">
        <v>2025</v>
      </c>
      <c r="O51" s="2">
        <v>2026</v>
      </c>
      <c r="P51" s="2">
        <v>2027</v>
      </c>
    </row>
    <row r="52" spans="2:16" x14ac:dyDescent="0.3">
      <c r="B52" s="31" t="str">
        <f t="shared" ref="B52:E55" si="7">B25</f>
        <v>Proximity sensor (3D)</v>
      </c>
      <c r="C52" s="8" t="str">
        <f t="shared" si="7"/>
        <v>1-10</v>
      </c>
      <c r="D52" s="8">
        <f t="shared" si="7"/>
        <v>940</v>
      </c>
      <c r="E52" s="8" t="str">
        <f t="shared" si="7"/>
        <v>≤20</v>
      </c>
      <c r="F52" s="148">
        <v>0.5</v>
      </c>
      <c r="G52" s="49">
        <v>0.4</v>
      </c>
      <c r="H52" s="49"/>
      <c r="I52" s="49"/>
      <c r="J52" s="49"/>
      <c r="K52" s="49"/>
      <c r="L52" s="49"/>
      <c r="M52" s="49"/>
      <c r="N52" s="49"/>
      <c r="O52" s="49"/>
      <c r="P52" s="49"/>
    </row>
    <row r="53" spans="2:16" x14ac:dyDescent="0.3">
      <c r="B53" s="32" t="str">
        <f t="shared" si="7"/>
        <v>Flood illuminator</v>
      </c>
      <c r="C53" s="9" t="str">
        <f t="shared" si="7"/>
        <v>20-50</v>
      </c>
      <c r="D53" s="9">
        <f t="shared" si="7"/>
        <v>940</v>
      </c>
      <c r="E53" s="9" t="str">
        <f t="shared" si="7"/>
        <v>200-500</v>
      </c>
      <c r="F53" s="149">
        <v>1</v>
      </c>
      <c r="G53" s="150">
        <v>0.85</v>
      </c>
      <c r="H53" s="150"/>
      <c r="I53" s="150"/>
      <c r="J53" s="150"/>
      <c r="K53" s="150"/>
      <c r="L53" s="150"/>
      <c r="M53" s="150"/>
      <c r="N53" s="150"/>
      <c r="O53" s="150"/>
      <c r="P53" s="150"/>
    </row>
    <row r="54" spans="2:16" x14ac:dyDescent="0.3">
      <c r="B54" s="32" t="str">
        <f t="shared" si="7"/>
        <v>Dot projector array</v>
      </c>
      <c r="C54" s="9" t="str">
        <f t="shared" si="7"/>
        <v>50-300</v>
      </c>
      <c r="D54" s="9">
        <f t="shared" si="7"/>
        <v>940</v>
      </c>
      <c r="E54" s="9" t="str">
        <f t="shared" si="7"/>
        <v>500-1000</v>
      </c>
      <c r="F54" s="149">
        <v>5</v>
      </c>
      <c r="G54" s="150">
        <v>3.75</v>
      </c>
      <c r="H54" s="150"/>
      <c r="I54" s="150"/>
      <c r="J54" s="150"/>
      <c r="K54" s="150"/>
      <c r="L54" s="150"/>
      <c r="M54" s="150"/>
      <c r="N54" s="150"/>
      <c r="O54" s="150"/>
      <c r="P54" s="150"/>
    </row>
    <row r="55" spans="2:16" x14ac:dyDescent="0.3">
      <c r="B55" s="32" t="str">
        <f t="shared" si="7"/>
        <v>Flash illuminator LP</v>
      </c>
      <c r="C55" s="9" t="str">
        <f t="shared" si="7"/>
        <v>50-300</v>
      </c>
      <c r="D55" s="9">
        <f t="shared" si="7"/>
        <v>940</v>
      </c>
      <c r="E55" s="9" t="str">
        <f t="shared" si="7"/>
        <v>500-1000</v>
      </c>
      <c r="F55" s="149"/>
      <c r="G55" s="149">
        <v>4.5</v>
      </c>
      <c r="H55" s="149"/>
      <c r="I55" s="150"/>
      <c r="J55" s="150"/>
      <c r="K55" s="150"/>
      <c r="L55" s="150"/>
      <c r="M55" s="150"/>
      <c r="N55" s="150"/>
      <c r="O55" s="150"/>
      <c r="P55" s="150"/>
    </row>
    <row r="56" spans="2:16" x14ac:dyDescent="0.3">
      <c r="B56" s="32" t="str">
        <f t="shared" ref="B56:B57" si="8">B29</f>
        <v>Flash illuminator HP</v>
      </c>
      <c r="C56" s="9" t="str">
        <f t="shared" ref="C56:E57" si="9">C29</f>
        <v>300-1000</v>
      </c>
      <c r="D56" s="9">
        <f t="shared" si="9"/>
        <v>940</v>
      </c>
      <c r="E56" s="9" t="str">
        <f t="shared" si="9"/>
        <v>1000-3000</v>
      </c>
      <c r="F56" s="149"/>
      <c r="G56" s="149"/>
      <c r="H56" s="149"/>
      <c r="I56" s="150"/>
      <c r="J56" s="150"/>
      <c r="K56" s="151"/>
      <c r="L56" s="150"/>
      <c r="M56" s="150"/>
      <c r="N56" s="150"/>
      <c r="O56" s="150"/>
      <c r="P56" s="150"/>
    </row>
    <row r="57" spans="2:16" x14ac:dyDescent="0.3">
      <c r="B57" s="32" t="str">
        <f t="shared" si="8"/>
        <v>New sensor applications</v>
      </c>
      <c r="C57" s="9" t="str">
        <f t="shared" si="9"/>
        <v>TBD</v>
      </c>
      <c r="D57" s="9" t="str">
        <f t="shared" si="9"/>
        <v>TBD</v>
      </c>
      <c r="E57" s="9" t="str">
        <f t="shared" si="9"/>
        <v>TBD</v>
      </c>
      <c r="F57" s="152"/>
      <c r="G57" s="152"/>
      <c r="H57" s="153"/>
      <c r="I57" s="152"/>
      <c r="J57" s="151"/>
      <c r="K57" s="151"/>
      <c r="L57" s="150"/>
      <c r="M57" s="150"/>
      <c r="N57" s="150"/>
      <c r="O57" s="150"/>
      <c r="P57" s="150"/>
    </row>
    <row r="58" spans="2:16" x14ac:dyDescent="0.3">
      <c r="B58" s="177" t="s">
        <v>26</v>
      </c>
      <c r="C58" s="178"/>
      <c r="D58" s="178"/>
      <c r="E58" s="179"/>
      <c r="F58" s="41">
        <f>F84/F31</f>
        <v>2.1666666666666665</v>
      </c>
      <c r="G58" s="41">
        <f t="shared" ref="G58:M58" si="10">G84/G31</f>
        <v>1.6662464827710113</v>
      </c>
      <c r="H58" s="41" t="e">
        <f t="shared" si="10"/>
        <v>#DIV/0!</v>
      </c>
      <c r="I58" s="41" t="e">
        <f t="shared" si="10"/>
        <v>#DIV/0!</v>
      </c>
      <c r="J58" s="41" t="e">
        <f t="shared" si="10"/>
        <v>#DIV/0!</v>
      </c>
      <c r="K58" s="41" t="e">
        <f t="shared" si="10"/>
        <v>#DIV/0!</v>
      </c>
      <c r="L58" s="41" t="e">
        <f>L84/L31</f>
        <v>#DIV/0!</v>
      </c>
      <c r="M58" s="41" t="e">
        <f t="shared" si="10"/>
        <v>#DIV/0!</v>
      </c>
      <c r="N58" s="41" t="e">
        <f t="shared" ref="N58" si="11">N84/N31</f>
        <v>#DIV/0!</v>
      </c>
      <c r="O58" s="41" t="e">
        <f t="shared" ref="O58:P58" si="12">O84/O31</f>
        <v>#DIV/0!</v>
      </c>
      <c r="P58" s="41" t="e">
        <f t="shared" si="12"/>
        <v>#DIV/0!</v>
      </c>
    </row>
    <row r="59" spans="2:16" x14ac:dyDescent="0.3">
      <c r="B59" t="s">
        <v>53</v>
      </c>
      <c r="F59" s="45">
        <f>SUM(F79:F83)/SUM(F26:F30)</f>
        <v>3</v>
      </c>
      <c r="G59" s="45">
        <f t="shared" ref="G59:M59" si="13">SUM(G79:G83)/SUM(G26:G30)</f>
        <v>2.2991303289625229</v>
      </c>
      <c r="H59" s="45" t="e">
        <f t="shared" si="13"/>
        <v>#DIV/0!</v>
      </c>
      <c r="I59" s="45" t="e">
        <f t="shared" si="13"/>
        <v>#DIV/0!</v>
      </c>
      <c r="J59" s="45" t="e">
        <f t="shared" si="13"/>
        <v>#DIV/0!</v>
      </c>
      <c r="K59" s="45" t="e">
        <f t="shared" si="13"/>
        <v>#DIV/0!</v>
      </c>
      <c r="L59" s="45" t="e">
        <f t="shared" si="13"/>
        <v>#DIV/0!</v>
      </c>
      <c r="M59" s="45" t="e">
        <f t="shared" si="13"/>
        <v>#DIV/0!</v>
      </c>
      <c r="N59" s="45" t="e">
        <f t="shared" ref="N59" si="14">SUM(N79:N83)/SUM(N26:N30)</f>
        <v>#DIV/0!</v>
      </c>
      <c r="O59" s="45" t="e">
        <f t="shared" ref="O59:P59" si="15">SUM(O79:O83)/SUM(O26:O30)</f>
        <v>#DIV/0!</v>
      </c>
      <c r="P59" s="45" t="e">
        <f t="shared" si="15"/>
        <v>#DIV/0!</v>
      </c>
    </row>
    <row r="76" spans="2:16" x14ac:dyDescent="0.3">
      <c r="B76" s="1" t="s">
        <v>3</v>
      </c>
    </row>
    <row r="77" spans="2:16" ht="27.6" x14ac:dyDescent="0.3">
      <c r="B77" s="2" t="str">
        <f t="shared" ref="B77:E77" si="16">B24</f>
        <v>Product category</v>
      </c>
      <c r="C77" s="6" t="str">
        <f t="shared" si="16"/>
        <v># emitters/ VCSEL die</v>
      </c>
      <c r="D77" s="6" t="str">
        <f t="shared" si="16"/>
        <v>Wavelength (nm)</v>
      </c>
      <c r="E77" s="6" t="str">
        <f t="shared" si="16"/>
        <v>Power (mW)</v>
      </c>
      <c r="F77" s="8">
        <v>2017</v>
      </c>
      <c r="G77" s="8">
        <v>2018</v>
      </c>
      <c r="H77" s="8">
        <v>2019</v>
      </c>
      <c r="I77" s="8">
        <v>2020</v>
      </c>
      <c r="J77" s="8">
        <v>2021</v>
      </c>
      <c r="K77" s="8">
        <v>2022</v>
      </c>
      <c r="L77" s="8">
        <v>2023</v>
      </c>
      <c r="M77" s="8">
        <v>2024</v>
      </c>
      <c r="N77" s="8">
        <v>2025</v>
      </c>
      <c r="O77" s="8">
        <v>2026</v>
      </c>
      <c r="P77" s="8">
        <v>2027</v>
      </c>
    </row>
    <row r="78" spans="2:16" x14ac:dyDescent="0.3">
      <c r="B78" s="31" t="str">
        <f t="shared" ref="B78:E81" si="17">B52</f>
        <v>Proximity sensor (3D)</v>
      </c>
      <c r="C78" s="8" t="str">
        <f t="shared" si="17"/>
        <v>1-10</v>
      </c>
      <c r="D78" s="8">
        <f t="shared" si="17"/>
        <v>940</v>
      </c>
      <c r="E78" s="8" t="str">
        <f t="shared" si="17"/>
        <v>≤20</v>
      </c>
      <c r="F78" s="12">
        <f>F52*F25</f>
        <v>18.375</v>
      </c>
      <c r="G78" s="12">
        <f t="shared" ref="F78:G81" si="18">G52*G25</f>
        <v>49.093938978000011</v>
      </c>
      <c r="H78" s="12"/>
      <c r="I78" s="12"/>
      <c r="J78" s="12"/>
      <c r="K78" s="12"/>
      <c r="L78" s="12"/>
      <c r="M78" s="12"/>
      <c r="N78" s="12"/>
      <c r="O78" s="12"/>
      <c r="P78" s="12"/>
    </row>
    <row r="79" spans="2:16" x14ac:dyDescent="0.3">
      <c r="B79" s="32" t="str">
        <f t="shared" si="17"/>
        <v>Flood illuminator</v>
      </c>
      <c r="C79" s="9" t="str">
        <f t="shared" si="17"/>
        <v>20-50</v>
      </c>
      <c r="D79" s="9">
        <f t="shared" si="17"/>
        <v>940</v>
      </c>
      <c r="E79" s="9" t="str">
        <f t="shared" si="17"/>
        <v>200-500</v>
      </c>
      <c r="F79" s="18">
        <f t="shared" si="18"/>
        <v>36.75</v>
      </c>
      <c r="G79" s="18">
        <f t="shared" si="18"/>
        <v>104.32462032825001</v>
      </c>
      <c r="H79" s="18"/>
      <c r="I79" s="18"/>
      <c r="J79" s="18"/>
      <c r="K79" s="18"/>
      <c r="L79" s="18"/>
      <c r="M79" s="18"/>
      <c r="N79" s="18"/>
      <c r="O79" s="18"/>
      <c r="P79" s="18"/>
    </row>
    <row r="80" spans="2:16" x14ac:dyDescent="0.3">
      <c r="B80" s="32" t="str">
        <f t="shared" si="17"/>
        <v>Dot projector array</v>
      </c>
      <c r="C80" s="9" t="str">
        <f t="shared" si="17"/>
        <v>50-300</v>
      </c>
      <c r="D80" s="9">
        <f t="shared" si="17"/>
        <v>940</v>
      </c>
      <c r="E80" s="9" t="str">
        <f t="shared" si="17"/>
        <v>500-1000</v>
      </c>
      <c r="F80" s="18">
        <f t="shared" si="18"/>
        <v>183.75</v>
      </c>
      <c r="G80" s="18">
        <f t="shared" si="18"/>
        <v>460.25567791875005</v>
      </c>
      <c r="H80" s="18"/>
      <c r="I80" s="18"/>
      <c r="J80" s="18"/>
      <c r="K80" s="18"/>
      <c r="L80" s="18"/>
      <c r="M80" s="18"/>
      <c r="N80" s="18"/>
      <c r="O80" s="18"/>
      <c r="P80" s="18"/>
    </row>
    <row r="81" spans="2:16" x14ac:dyDescent="0.3">
      <c r="B81" s="32" t="str">
        <f t="shared" si="17"/>
        <v>Flash illuminator LP</v>
      </c>
      <c r="C81" s="9" t="str">
        <f t="shared" si="17"/>
        <v>50-300</v>
      </c>
      <c r="D81" s="9">
        <f t="shared" si="17"/>
        <v>940</v>
      </c>
      <c r="E81" s="9" t="str">
        <f t="shared" si="17"/>
        <v>500-1000</v>
      </c>
      <c r="F81" s="18">
        <f t="shared" si="18"/>
        <v>0</v>
      </c>
      <c r="G81" s="18">
        <f t="shared" si="18"/>
        <v>0</v>
      </c>
      <c r="H81" s="18"/>
      <c r="I81" s="18"/>
      <c r="J81" s="18"/>
      <c r="K81" s="18"/>
      <c r="L81" s="18"/>
      <c r="M81" s="18"/>
      <c r="N81" s="18"/>
      <c r="O81" s="18"/>
      <c r="P81" s="18"/>
    </row>
    <row r="82" spans="2:16" x14ac:dyDescent="0.3">
      <c r="B82" s="32" t="str">
        <f t="shared" ref="B82:E82" si="19">B56</f>
        <v>Flash illuminator HP</v>
      </c>
      <c r="C82" s="9" t="str">
        <f t="shared" si="19"/>
        <v>300-1000</v>
      </c>
      <c r="D82" s="9">
        <f t="shared" si="19"/>
        <v>940</v>
      </c>
      <c r="E82" s="9" t="str">
        <f t="shared" si="19"/>
        <v>1000-3000</v>
      </c>
      <c r="F82" s="18">
        <f t="shared" ref="F82:G82" si="20">F56*F29</f>
        <v>0</v>
      </c>
      <c r="G82" s="18">
        <f t="shared" si="20"/>
        <v>0</v>
      </c>
      <c r="H82" s="18"/>
      <c r="I82" s="18"/>
      <c r="J82" s="18"/>
      <c r="K82" s="18"/>
      <c r="L82" s="18"/>
      <c r="M82" s="18"/>
      <c r="N82" s="18"/>
      <c r="O82" s="18"/>
      <c r="P82" s="18"/>
    </row>
    <row r="83" spans="2:16" x14ac:dyDescent="0.3">
      <c r="B83" s="32" t="str">
        <f t="shared" ref="B83:E83" si="21">B57</f>
        <v>New sensor applications</v>
      </c>
      <c r="C83" s="9" t="str">
        <f t="shared" si="21"/>
        <v>TBD</v>
      </c>
      <c r="D83" s="9" t="str">
        <f t="shared" si="21"/>
        <v>TBD</v>
      </c>
      <c r="E83" s="9" t="str">
        <f t="shared" si="21"/>
        <v>TBD</v>
      </c>
      <c r="F83" s="18">
        <f t="shared" ref="F83:G83" si="22">F57*F30</f>
        <v>0</v>
      </c>
      <c r="G83" s="18">
        <f t="shared" si="22"/>
        <v>0</v>
      </c>
      <c r="H83" s="18"/>
      <c r="I83" s="18"/>
      <c r="J83" s="18"/>
      <c r="K83" s="18"/>
      <c r="L83" s="18"/>
      <c r="M83" s="18"/>
      <c r="N83" s="18"/>
      <c r="O83" s="18"/>
      <c r="P83" s="18"/>
    </row>
    <row r="84" spans="2:16" x14ac:dyDescent="0.3">
      <c r="B84" s="174" t="s">
        <v>2</v>
      </c>
      <c r="C84" s="175"/>
      <c r="D84" s="175"/>
      <c r="E84" s="176"/>
      <c r="F84" s="12">
        <f>SUM(F78:F83)</f>
        <v>238.875</v>
      </c>
      <c r="G84" s="12">
        <f t="shared" ref="G84:L84" si="23">SUM(G78:G83)</f>
        <v>613.67423722500007</v>
      </c>
      <c r="H84" s="12">
        <f t="shared" si="23"/>
        <v>0</v>
      </c>
      <c r="I84" s="12">
        <f t="shared" si="23"/>
        <v>0</v>
      </c>
      <c r="J84" s="12">
        <f t="shared" si="23"/>
        <v>0</v>
      </c>
      <c r="K84" s="12">
        <f t="shared" si="23"/>
        <v>0</v>
      </c>
      <c r="L84" s="12">
        <f t="shared" si="23"/>
        <v>0</v>
      </c>
      <c r="M84" s="12">
        <f t="shared" ref="M84:N84" si="24">SUM(M78:M83)</f>
        <v>0</v>
      </c>
      <c r="N84" s="12">
        <f t="shared" si="24"/>
        <v>0</v>
      </c>
      <c r="O84" s="12">
        <f t="shared" ref="O84:P84" si="25">SUM(O78:O83)</f>
        <v>0</v>
      </c>
      <c r="P84" s="12">
        <f t="shared" si="25"/>
        <v>0</v>
      </c>
    </row>
    <row r="85" spans="2:16" x14ac:dyDescent="0.3">
      <c r="F85" s="24"/>
      <c r="G85" s="68">
        <f>G84/F84-1</f>
        <v>1.5690182615384618</v>
      </c>
      <c r="H85" s="68">
        <f>H84/G84-1</f>
        <v>-1</v>
      </c>
      <c r="I85" s="68" t="e">
        <f t="shared" ref="I85:O85" si="26">I84/H84-1</f>
        <v>#DIV/0!</v>
      </c>
      <c r="J85" s="68" t="e">
        <f t="shared" si="26"/>
        <v>#DIV/0!</v>
      </c>
      <c r="K85" s="68" t="e">
        <f t="shared" si="26"/>
        <v>#DIV/0!</v>
      </c>
      <c r="L85" s="68" t="e">
        <f t="shared" si="26"/>
        <v>#DIV/0!</v>
      </c>
      <c r="M85" s="68" t="e">
        <f t="shared" si="26"/>
        <v>#DIV/0!</v>
      </c>
      <c r="N85" s="68" t="e">
        <f t="shared" si="26"/>
        <v>#DIV/0!</v>
      </c>
      <c r="O85" s="68" t="e">
        <f t="shared" si="26"/>
        <v>#DIV/0!</v>
      </c>
      <c r="P85" s="68" t="e">
        <f t="shared" ref="P85" si="27">P84/O84-1</f>
        <v>#DIV/0!</v>
      </c>
    </row>
    <row r="86" spans="2:16" x14ac:dyDescent="0.3">
      <c r="B86" t="s">
        <v>166</v>
      </c>
      <c r="F86" s="127">
        <f>SUM(F78:F81)</f>
        <v>238.875</v>
      </c>
      <c r="G86" s="127">
        <f t="shared" ref="G86" si="28">SUM(G78:G81)</f>
        <v>613.67423722500007</v>
      </c>
      <c r="H86" s="127"/>
      <c r="I86" s="127"/>
      <c r="J86" s="127"/>
      <c r="K86" s="127"/>
      <c r="L86" s="127"/>
      <c r="M86" s="127"/>
      <c r="N86" s="127"/>
      <c r="O86" s="127"/>
      <c r="P86" s="127"/>
    </row>
    <row r="87" spans="2:16" x14ac:dyDescent="0.3">
      <c r="B87" t="s">
        <v>163</v>
      </c>
      <c r="F87" s="127">
        <f>F82+F83</f>
        <v>0</v>
      </c>
      <c r="G87" s="127">
        <f t="shared" ref="G87" si="29">G82+G83</f>
        <v>0</v>
      </c>
      <c r="H87" s="127"/>
      <c r="I87" s="127"/>
      <c r="J87" s="127"/>
      <c r="K87" s="127"/>
      <c r="L87" s="127"/>
      <c r="M87" s="127"/>
      <c r="N87" s="127"/>
      <c r="O87" s="127"/>
      <c r="P87" s="127"/>
    </row>
    <row r="88" spans="2:16" x14ac:dyDescent="0.3">
      <c r="B88" t="s">
        <v>164</v>
      </c>
      <c r="F88" s="37">
        <f>'LiDAR forecast'!E72</f>
        <v>187.34847549599999</v>
      </c>
      <c r="G88" s="37">
        <f>'LiDAR forecast'!F72</f>
        <v>190.61082077499998</v>
      </c>
      <c r="H88" s="37"/>
      <c r="I88" s="37"/>
      <c r="J88" s="37"/>
      <c r="K88" s="37"/>
      <c r="L88" s="37"/>
      <c r="M88" s="37"/>
      <c r="N88" s="37"/>
      <c r="O88" s="37"/>
      <c r="P88" s="37"/>
    </row>
    <row r="89" spans="2:16" x14ac:dyDescent="0.3"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</sheetData>
  <mergeCells count="2">
    <mergeCell ref="B84:E84"/>
    <mergeCell ref="B58:E58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</sheetPr>
  <dimension ref="B2:Q76"/>
  <sheetViews>
    <sheetView zoomScale="70" zoomScaleNormal="70" workbookViewId="0"/>
  </sheetViews>
  <sheetFormatPr defaultColWidth="9" defaultRowHeight="13.8" x14ac:dyDescent="0.3"/>
  <cols>
    <col min="1" max="1" width="5" customWidth="1"/>
    <col min="2" max="2" width="22.44140625" customWidth="1"/>
    <col min="3" max="3" width="13" customWidth="1"/>
    <col min="4" max="4" width="12.5546875" customWidth="1"/>
    <col min="5" max="5" width="9" customWidth="1"/>
    <col min="6" max="10" width="9" bestFit="1" customWidth="1"/>
    <col min="11" max="11" width="9.77734375" customWidth="1"/>
    <col min="12" max="12" width="11.5546875" customWidth="1"/>
    <col min="13" max="14" width="12.77734375" customWidth="1"/>
    <col min="15" max="16" width="11.5546875" customWidth="1"/>
  </cols>
  <sheetData>
    <row r="2" spans="2:5" ht="18" x14ac:dyDescent="0.35">
      <c r="B2" s="4" t="str">
        <f>Introduction!B2</f>
        <v>LightCounting Market Research</v>
      </c>
      <c r="D2" s="4"/>
      <c r="E2" s="4"/>
    </row>
    <row r="3" spans="2:5" ht="15.6" x14ac:dyDescent="0.3">
      <c r="B3" s="58" t="str">
        <f>Introduction!B3</f>
        <v>Published November 30, 2022 - Sample forecast spreadsheet</v>
      </c>
      <c r="D3" s="3"/>
      <c r="E3" s="3"/>
    </row>
    <row r="4" spans="2:5" ht="15.6" x14ac:dyDescent="0.3">
      <c r="B4" s="5" t="str">
        <f>Introduction!B4</f>
        <v>3D Depth Sensing and Automotive LiDAR forecast</v>
      </c>
      <c r="D4" s="5"/>
      <c r="E4" s="5"/>
    </row>
    <row r="6" spans="2:5" ht="18" x14ac:dyDescent="0.35">
      <c r="B6" s="124" t="s">
        <v>33</v>
      </c>
      <c r="D6" s="1"/>
      <c r="E6" s="1"/>
    </row>
    <row r="23" spans="2:16" x14ac:dyDescent="0.3">
      <c r="B23" s="1" t="s">
        <v>4</v>
      </c>
    </row>
    <row r="24" spans="2:16" ht="27.6" x14ac:dyDescent="0.3">
      <c r="B24" s="16" t="s">
        <v>32</v>
      </c>
      <c r="C24" s="6" t="str">
        <f>'Product definitions'!C10</f>
        <v># emitters/ VCSEL die</v>
      </c>
      <c r="D24" s="6" t="str">
        <f>'Product definitions'!D10</f>
        <v>Wavelength (nm)</v>
      </c>
      <c r="E24" s="6" t="str">
        <f>'Product definitions'!E10</f>
        <v>Power (mW)</v>
      </c>
      <c r="F24" s="2">
        <v>2017</v>
      </c>
      <c r="G24" s="2">
        <v>2018</v>
      </c>
      <c r="H24" s="2">
        <v>2019</v>
      </c>
      <c r="I24" s="2">
        <v>2020</v>
      </c>
      <c r="J24" s="2">
        <v>2021</v>
      </c>
      <c r="K24" s="2">
        <v>2022</v>
      </c>
      <c r="L24" s="2">
        <v>2023</v>
      </c>
      <c r="M24" s="2">
        <v>2024</v>
      </c>
      <c r="N24" s="2">
        <v>2025</v>
      </c>
      <c r="O24" s="2">
        <v>2026</v>
      </c>
      <c r="P24" s="2">
        <v>2027</v>
      </c>
    </row>
    <row r="25" spans="2:16" ht="16.5" customHeight="1" x14ac:dyDescent="0.3">
      <c r="B25" s="52" t="s">
        <v>30</v>
      </c>
      <c r="C25" s="28" t="str">
        <f>'Product definitions'!C11</f>
        <v>1-10</v>
      </c>
      <c r="D25" s="28">
        <f>'Product definitions'!D11</f>
        <v>940</v>
      </c>
      <c r="E25" s="28" t="str">
        <f>'Product definitions'!E11</f>
        <v>≤20</v>
      </c>
      <c r="F25" s="11">
        <v>36.75</v>
      </c>
      <c r="G25" s="11">
        <v>122.73484744500001</v>
      </c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6.5" customHeight="1" x14ac:dyDescent="0.3">
      <c r="B26" s="53" t="s">
        <v>31</v>
      </c>
      <c r="C26" s="29" t="str">
        <f>C25</f>
        <v>1-10</v>
      </c>
      <c r="D26" s="29">
        <f t="shared" ref="D26:E26" si="0">D25</f>
        <v>940</v>
      </c>
      <c r="E26" s="29" t="str">
        <f t="shared" si="0"/>
        <v>≤20</v>
      </c>
      <c r="F26" s="47">
        <v>265.72012888349508</v>
      </c>
      <c r="G26" s="47">
        <v>267.10508900000002</v>
      </c>
      <c r="H26" s="47"/>
      <c r="I26" s="47"/>
      <c r="J26" s="47"/>
      <c r="K26" s="47"/>
      <c r="L26" s="47"/>
      <c r="M26" s="47"/>
      <c r="N26" s="47"/>
      <c r="O26" s="47"/>
      <c r="P26" s="47"/>
    </row>
    <row r="27" spans="2:16" x14ac:dyDescent="0.3">
      <c r="B27" s="177" t="s">
        <v>34</v>
      </c>
      <c r="C27" s="178"/>
      <c r="D27" s="178"/>
      <c r="E27" s="179"/>
      <c r="F27" s="38">
        <f t="shared" ref="F27:L27" si="1">SUM(F25:F26)</f>
        <v>302.47012888349508</v>
      </c>
      <c r="G27" s="38">
        <f t="shared" si="1"/>
        <v>389.83993644500003</v>
      </c>
      <c r="H27" s="38">
        <f t="shared" si="1"/>
        <v>0</v>
      </c>
      <c r="I27" s="38">
        <f t="shared" si="1"/>
        <v>0</v>
      </c>
      <c r="J27" s="38">
        <f t="shared" si="1"/>
        <v>0</v>
      </c>
      <c r="K27" s="38">
        <f t="shared" si="1"/>
        <v>0</v>
      </c>
      <c r="L27" s="38">
        <f t="shared" si="1"/>
        <v>0</v>
      </c>
      <c r="M27" s="38">
        <f t="shared" ref="M27:N27" si="2">SUM(M25:M26)</f>
        <v>0</v>
      </c>
      <c r="N27" s="38">
        <f t="shared" si="2"/>
        <v>0</v>
      </c>
      <c r="O27" s="38">
        <f t="shared" ref="O27:P27" si="3">SUM(O25:O26)</f>
        <v>0</v>
      </c>
      <c r="P27" s="38">
        <f t="shared" si="3"/>
        <v>0</v>
      </c>
    </row>
    <row r="46" spans="2:17" x14ac:dyDescent="0.3">
      <c r="B46" s="1" t="s">
        <v>5</v>
      </c>
    </row>
    <row r="47" spans="2:17" ht="27.6" x14ac:dyDescent="0.3">
      <c r="B47" s="51" t="s">
        <v>32</v>
      </c>
      <c r="C47" s="6" t="str">
        <f t="shared" ref="C47:E48" si="4">C24</f>
        <v># emitters/ VCSEL die</v>
      </c>
      <c r="D47" s="6" t="str">
        <f t="shared" si="4"/>
        <v>Wavelength (nm)</v>
      </c>
      <c r="E47" s="6" t="str">
        <f t="shared" si="4"/>
        <v>Power (mW)</v>
      </c>
      <c r="F47" s="2">
        <v>2017</v>
      </c>
      <c r="G47" s="2">
        <v>2018</v>
      </c>
      <c r="H47" s="2">
        <v>2019</v>
      </c>
      <c r="I47" s="2">
        <v>2020</v>
      </c>
      <c r="J47" s="2">
        <v>2021</v>
      </c>
      <c r="K47" s="2">
        <v>2022</v>
      </c>
      <c r="L47" s="2">
        <v>2023</v>
      </c>
      <c r="M47" s="2">
        <v>2024</v>
      </c>
      <c r="N47" s="2">
        <v>2025</v>
      </c>
      <c r="O47" s="2">
        <v>2026</v>
      </c>
      <c r="P47" s="2">
        <v>2027</v>
      </c>
    </row>
    <row r="48" spans="2:17" x14ac:dyDescent="0.3">
      <c r="B48" s="31" t="str">
        <f>B25</f>
        <v>for 3D sensing</v>
      </c>
      <c r="C48" s="8" t="str">
        <f t="shared" si="4"/>
        <v>1-10</v>
      </c>
      <c r="D48" s="8">
        <f t="shared" si="4"/>
        <v>940</v>
      </c>
      <c r="E48" s="8" t="str">
        <f t="shared" si="4"/>
        <v>≤20</v>
      </c>
      <c r="F48" s="48">
        <f>'3D sensors forecast'!F52</f>
        <v>0.5</v>
      </c>
      <c r="G48" s="49">
        <f>'3D sensors forecast'!G52</f>
        <v>0.4</v>
      </c>
      <c r="H48" s="49"/>
      <c r="I48" s="49"/>
      <c r="J48" s="49"/>
      <c r="K48" s="49"/>
      <c r="L48" s="49"/>
      <c r="M48" s="49"/>
      <c r="N48" s="49"/>
      <c r="O48" s="49"/>
      <c r="P48" s="49"/>
      <c r="Q48" s="42"/>
    </row>
    <row r="49" spans="2:16" x14ac:dyDescent="0.3">
      <c r="B49" s="46" t="str">
        <f>B26</f>
        <v>for other applications</v>
      </c>
      <c r="C49" s="13" t="str">
        <f t="shared" ref="C49:E49" si="5">C48</f>
        <v>1-10</v>
      </c>
      <c r="D49" s="13">
        <f t="shared" si="5"/>
        <v>940</v>
      </c>
      <c r="E49" s="13" t="str">
        <f t="shared" si="5"/>
        <v>≤20</v>
      </c>
      <c r="F49" s="50">
        <f>F48</f>
        <v>0.5</v>
      </c>
      <c r="G49" s="50">
        <f t="shared" ref="G49" si="6">G48</f>
        <v>0.4</v>
      </c>
      <c r="H49" s="50"/>
      <c r="I49" s="50"/>
      <c r="J49" s="50"/>
      <c r="K49" s="50"/>
      <c r="L49" s="50"/>
      <c r="M49" s="50"/>
      <c r="N49" s="50"/>
      <c r="O49" s="50"/>
      <c r="P49" s="50"/>
    </row>
    <row r="68" spans="2:16" x14ac:dyDescent="0.3">
      <c r="B68" s="1" t="s">
        <v>3</v>
      </c>
    </row>
    <row r="69" spans="2:16" ht="27.6" x14ac:dyDescent="0.3">
      <c r="B69" s="2" t="str">
        <f>B24</f>
        <v>Proximity sensor VCSELs</v>
      </c>
      <c r="C69" s="6" t="str">
        <f>C24</f>
        <v># emitters/ VCSEL die</v>
      </c>
      <c r="D69" s="6" t="str">
        <f>D24</f>
        <v>Wavelength (nm)</v>
      </c>
      <c r="E69" s="6" t="str">
        <f>E24</f>
        <v>Power (mW)</v>
      </c>
      <c r="F69" s="8">
        <v>2017</v>
      </c>
      <c r="G69" s="8">
        <v>2018</v>
      </c>
      <c r="H69" s="8">
        <v>2019</v>
      </c>
      <c r="I69" s="8">
        <v>2020</v>
      </c>
      <c r="J69" s="8">
        <v>2021</v>
      </c>
      <c r="K69" s="8">
        <v>2022</v>
      </c>
      <c r="L69" s="8">
        <v>2023</v>
      </c>
      <c r="M69" s="8">
        <v>2024</v>
      </c>
      <c r="N69" s="8">
        <v>2025</v>
      </c>
      <c r="O69" s="8">
        <v>2026</v>
      </c>
      <c r="P69" s="8">
        <v>2027</v>
      </c>
    </row>
    <row r="70" spans="2:16" x14ac:dyDescent="0.3">
      <c r="B70" s="31" t="str">
        <f t="shared" ref="B70:E71" si="7">B48</f>
        <v>for 3D sensing</v>
      </c>
      <c r="C70" s="8" t="str">
        <f t="shared" si="7"/>
        <v>1-10</v>
      </c>
      <c r="D70" s="8">
        <f t="shared" si="7"/>
        <v>940</v>
      </c>
      <c r="E70" s="8" t="str">
        <f t="shared" si="7"/>
        <v>≤20</v>
      </c>
      <c r="F70" s="12">
        <f t="shared" ref="F70:G71" si="8">F48*F25</f>
        <v>18.375</v>
      </c>
      <c r="G70" s="12">
        <f t="shared" si="8"/>
        <v>49.093938978000011</v>
      </c>
      <c r="H70" s="12"/>
      <c r="I70" s="12"/>
      <c r="J70" s="12"/>
      <c r="K70" s="12"/>
      <c r="L70" s="12"/>
      <c r="M70" s="12"/>
      <c r="N70" s="12"/>
      <c r="O70" s="12"/>
      <c r="P70" s="12"/>
    </row>
    <row r="71" spans="2:16" x14ac:dyDescent="0.3">
      <c r="B71" s="32" t="str">
        <f t="shared" si="7"/>
        <v>for other applications</v>
      </c>
      <c r="C71" s="9" t="str">
        <f t="shared" si="7"/>
        <v>1-10</v>
      </c>
      <c r="D71" s="9">
        <f t="shared" si="7"/>
        <v>940</v>
      </c>
      <c r="E71" s="9" t="str">
        <f t="shared" si="7"/>
        <v>≤20</v>
      </c>
      <c r="F71" s="18">
        <f t="shared" si="8"/>
        <v>132.86006444174754</v>
      </c>
      <c r="G71" s="18">
        <f t="shared" si="8"/>
        <v>106.84203560000002</v>
      </c>
      <c r="H71" s="18"/>
      <c r="I71" s="18"/>
      <c r="J71" s="18"/>
      <c r="K71" s="18"/>
      <c r="L71" s="18"/>
      <c r="M71" s="18"/>
      <c r="N71" s="18"/>
      <c r="O71" s="18"/>
      <c r="P71" s="18"/>
    </row>
    <row r="72" spans="2:16" x14ac:dyDescent="0.3">
      <c r="B72" s="174" t="s">
        <v>2</v>
      </c>
      <c r="C72" s="175"/>
      <c r="D72" s="175"/>
      <c r="E72" s="176"/>
      <c r="F72" s="33">
        <f t="shared" ref="F72:G72" si="9">SUM(F70:F71)</f>
        <v>151.23506444174754</v>
      </c>
      <c r="G72" s="33">
        <f t="shared" si="9"/>
        <v>155.93597457800001</v>
      </c>
      <c r="H72" s="33"/>
      <c r="I72" s="33"/>
      <c r="J72" s="33"/>
      <c r="K72" s="33"/>
      <c r="L72" s="33"/>
      <c r="M72" s="33"/>
      <c r="N72" s="33"/>
      <c r="O72" s="33"/>
      <c r="P72" s="33"/>
    </row>
    <row r="76" spans="2:16" x14ac:dyDescent="0.3">
      <c r="G76" s="34"/>
    </row>
  </sheetData>
  <mergeCells count="2">
    <mergeCell ref="B27:E27"/>
    <mergeCell ref="B72:E7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CC"/>
  </sheetPr>
  <dimension ref="B3:M50"/>
  <sheetViews>
    <sheetView zoomScale="70" zoomScaleNormal="70" workbookViewId="0">
      <selection activeCell="A2" sqref="A2"/>
    </sheetView>
  </sheetViews>
  <sheetFormatPr defaultColWidth="11.21875" defaultRowHeight="13.8" x14ac:dyDescent="0.3"/>
  <cols>
    <col min="2" max="2" width="17.44140625" customWidth="1"/>
  </cols>
  <sheetData>
    <row r="3" spans="2:2" ht="18" x14ac:dyDescent="0.35">
      <c r="B3" s="63" t="s">
        <v>157</v>
      </c>
    </row>
    <row r="23" spans="2:13" x14ac:dyDescent="0.3">
      <c r="B23" t="s">
        <v>160</v>
      </c>
      <c r="C23" s="77">
        <v>2017</v>
      </c>
      <c r="D23" s="77">
        <v>2018</v>
      </c>
      <c r="E23" s="77">
        <v>2019</v>
      </c>
      <c r="F23" s="77">
        <v>2020</v>
      </c>
      <c r="G23" s="77">
        <v>2021</v>
      </c>
      <c r="H23" s="77">
        <v>2022</v>
      </c>
      <c r="I23" s="77">
        <v>2023</v>
      </c>
      <c r="J23" s="77">
        <v>2024</v>
      </c>
      <c r="K23" s="77">
        <v>2025</v>
      </c>
      <c r="L23" s="77">
        <v>2026</v>
      </c>
      <c r="M23" s="77">
        <v>2027</v>
      </c>
    </row>
    <row r="24" spans="2:13" x14ac:dyDescent="0.3">
      <c r="B24" t="s">
        <v>158</v>
      </c>
      <c r="C24" s="37">
        <v>238.875</v>
      </c>
      <c r="D24" s="37">
        <v>613.67423722500007</v>
      </c>
      <c r="E24" s="37"/>
      <c r="F24" s="37"/>
      <c r="G24" s="37"/>
      <c r="H24" s="37"/>
      <c r="I24" s="37"/>
      <c r="J24" s="37"/>
      <c r="K24" s="37"/>
      <c r="L24" s="37"/>
      <c r="M24" s="37"/>
    </row>
    <row r="25" spans="2:13" x14ac:dyDescent="0.3">
      <c r="B25" t="s">
        <v>159</v>
      </c>
      <c r="C25" s="37">
        <v>187.34847549599999</v>
      </c>
      <c r="D25" s="37">
        <v>190.61082077499998</v>
      </c>
      <c r="E25" s="37"/>
      <c r="F25" s="37"/>
      <c r="G25" s="37"/>
      <c r="H25" s="37"/>
      <c r="I25" s="37"/>
      <c r="J25" s="37"/>
      <c r="K25" s="37"/>
      <c r="L25" s="37"/>
      <c r="M25" s="37"/>
    </row>
    <row r="28" spans="2:13" ht="18" x14ac:dyDescent="0.35">
      <c r="B28" s="63" t="s">
        <v>161</v>
      </c>
    </row>
    <row r="48" spans="2:13" x14ac:dyDescent="0.3">
      <c r="B48" t="s">
        <v>160</v>
      </c>
      <c r="C48" s="77">
        <v>2017</v>
      </c>
      <c r="D48" s="77">
        <v>2018</v>
      </c>
      <c r="E48" s="77">
        <v>2019</v>
      </c>
      <c r="F48" s="77">
        <v>2020</v>
      </c>
      <c r="G48" s="77">
        <v>2021</v>
      </c>
      <c r="H48" s="77">
        <v>2022</v>
      </c>
      <c r="I48" s="77">
        <v>2023</v>
      </c>
      <c r="J48" s="77">
        <v>2024</v>
      </c>
      <c r="K48" s="77">
        <v>2025</v>
      </c>
      <c r="L48" s="77">
        <v>2026</v>
      </c>
      <c r="M48" s="77">
        <v>2027</v>
      </c>
    </row>
    <row r="49" spans="2:13" x14ac:dyDescent="0.3">
      <c r="B49" t="s">
        <v>165</v>
      </c>
      <c r="C49" s="37">
        <f>'3D sensors forecast'!F86</f>
        <v>238.875</v>
      </c>
      <c r="D49" s="37">
        <f>'3D sensors forecast'!G86</f>
        <v>613.67423722500007</v>
      </c>
      <c r="E49" s="37"/>
      <c r="F49" s="37"/>
      <c r="G49" s="37"/>
      <c r="H49" s="37"/>
      <c r="I49" s="37"/>
      <c r="J49" s="37"/>
      <c r="K49" s="37"/>
      <c r="L49" s="37"/>
      <c r="M49" s="37"/>
    </row>
    <row r="50" spans="2:13" x14ac:dyDescent="0.3">
      <c r="B50" t="s">
        <v>162</v>
      </c>
      <c r="C50" s="37">
        <f>'3D sensors forecast'!F87</f>
        <v>0</v>
      </c>
      <c r="D50" s="37">
        <f>'3D sensors forecast'!G87</f>
        <v>0</v>
      </c>
      <c r="E50" s="37"/>
      <c r="F50" s="37"/>
      <c r="G50" s="37"/>
      <c r="H50" s="37"/>
      <c r="I50" s="37"/>
      <c r="J50" s="37"/>
      <c r="K50" s="37"/>
      <c r="L50" s="37"/>
      <c r="M50" s="37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CC"/>
  </sheetPr>
  <dimension ref="B2:Q359"/>
  <sheetViews>
    <sheetView zoomScale="70" zoomScaleNormal="70" workbookViewId="0"/>
  </sheetViews>
  <sheetFormatPr defaultColWidth="8.77734375" defaultRowHeight="14.4" x14ac:dyDescent="0.3"/>
  <cols>
    <col min="1" max="1" width="5" style="70" customWidth="1"/>
    <col min="2" max="2" width="16.77734375" style="70" customWidth="1"/>
    <col min="3" max="3" width="15.5546875" style="70" customWidth="1"/>
    <col min="4" max="4" width="30" style="70" customWidth="1"/>
    <col min="5" max="12" width="10.77734375" style="70" customWidth="1"/>
    <col min="13" max="13" width="11.44140625" style="70" customWidth="1"/>
    <col min="14" max="14" width="12.44140625" style="70" customWidth="1"/>
    <col min="15" max="15" width="11.44140625" style="70" customWidth="1"/>
    <col min="16" max="16" width="12.77734375" style="70" customWidth="1"/>
    <col min="17" max="17" width="12.5546875" style="70" customWidth="1"/>
    <col min="18" max="16384" width="8.77734375" style="70"/>
  </cols>
  <sheetData>
    <row r="2" spans="2:7" ht="18" x14ac:dyDescent="0.35">
      <c r="B2" s="69" t="str">
        <f>Introduction!B2</f>
        <v>LightCounting Market Research</v>
      </c>
    </row>
    <row r="3" spans="2:7" ht="18" x14ac:dyDescent="0.35">
      <c r="B3" s="71" t="str">
        <f>Introduction!B3</f>
        <v>Published November 30, 2022 - Sample forecast spreadsheet</v>
      </c>
      <c r="G3" s="72"/>
    </row>
    <row r="4" spans="2:7" ht="18" x14ac:dyDescent="0.35">
      <c r="B4" s="73" t="str">
        <f>Introduction!B4</f>
        <v>3D Depth Sensing and Automotive LiDAR forecast</v>
      </c>
      <c r="G4" s="72"/>
    </row>
    <row r="6" spans="2:7" ht="18" x14ac:dyDescent="0.35">
      <c r="B6" s="124" t="s">
        <v>140</v>
      </c>
    </row>
    <row r="21" spans="2:15" x14ac:dyDescent="0.3">
      <c r="B21" s="74" t="s">
        <v>66</v>
      </c>
      <c r="C21" s="75"/>
      <c r="D21" s="76"/>
      <c r="E21" s="77">
        <v>2017</v>
      </c>
      <c r="F21" s="77">
        <v>2018</v>
      </c>
      <c r="G21" s="77">
        <v>2019</v>
      </c>
      <c r="H21" s="77">
        <v>2020</v>
      </c>
      <c r="I21" s="77">
        <v>2021</v>
      </c>
      <c r="J21" s="77">
        <v>2022</v>
      </c>
      <c r="K21" s="77">
        <v>2023</v>
      </c>
      <c r="L21" s="77">
        <v>2024</v>
      </c>
      <c r="M21" s="77">
        <v>2025</v>
      </c>
      <c r="N21" s="77">
        <v>2026</v>
      </c>
      <c r="O21" s="77">
        <v>2027</v>
      </c>
    </row>
    <row r="22" spans="2:15" x14ac:dyDescent="0.3">
      <c r="B22" s="180" t="s">
        <v>178</v>
      </c>
      <c r="C22" s="128" t="s">
        <v>67</v>
      </c>
      <c r="D22" s="97"/>
      <c r="E22" s="78">
        <v>93528928</v>
      </c>
      <c r="F22" s="78">
        <v>91635782</v>
      </c>
      <c r="G22" s="78"/>
      <c r="H22" s="78"/>
      <c r="I22" s="78"/>
      <c r="J22" s="78"/>
      <c r="K22" s="78"/>
      <c r="L22" s="78"/>
      <c r="M22" s="78"/>
      <c r="N22" s="78"/>
      <c r="O22" s="78"/>
    </row>
    <row r="23" spans="2:15" x14ac:dyDescent="0.3">
      <c r="B23" s="180"/>
      <c r="C23" s="128" t="s">
        <v>172</v>
      </c>
      <c r="D23" s="97"/>
      <c r="E23" s="78">
        <f>E26+E27+E25+E28+E24</f>
        <v>966044.28</v>
      </c>
      <c r="F23" s="78">
        <f t="shared" ref="F23" si="0">F26+F27+F25+F28+F24</f>
        <v>1207452.2749999999</v>
      </c>
      <c r="G23" s="78"/>
      <c r="H23" s="78"/>
      <c r="I23" s="78"/>
      <c r="J23" s="78"/>
      <c r="K23" s="78"/>
      <c r="L23" s="78"/>
      <c r="M23" s="78"/>
      <c r="N23" s="78"/>
      <c r="O23" s="78"/>
    </row>
    <row r="24" spans="2:15" x14ac:dyDescent="0.3">
      <c r="B24" s="180"/>
      <c r="C24" s="130" t="s">
        <v>193</v>
      </c>
      <c r="D24" s="97"/>
      <c r="E24" s="78">
        <v>5250.0000000000009</v>
      </c>
      <c r="F24" s="78">
        <v>26250.000000000004</v>
      </c>
      <c r="G24" s="78"/>
      <c r="H24" s="78"/>
      <c r="I24" s="78"/>
      <c r="J24" s="78"/>
      <c r="K24" s="78"/>
      <c r="L24" s="78"/>
      <c r="M24" s="78"/>
      <c r="N24" s="78"/>
      <c r="O24" s="78"/>
    </row>
    <row r="25" spans="2:15" x14ac:dyDescent="0.3">
      <c r="B25" s="180"/>
      <c r="C25" s="130" t="s">
        <v>173</v>
      </c>
      <c r="D25" s="97"/>
      <c r="E25" s="78">
        <v>935289.28</v>
      </c>
      <c r="F25" s="78">
        <v>1145447.2749999999</v>
      </c>
      <c r="G25" s="78"/>
      <c r="H25" s="78"/>
      <c r="I25" s="78"/>
      <c r="J25" s="78"/>
      <c r="K25" s="78"/>
      <c r="L25" s="78"/>
      <c r="M25" s="78"/>
      <c r="N25" s="78"/>
      <c r="O25" s="78"/>
    </row>
    <row r="26" spans="2:15" x14ac:dyDescent="0.3">
      <c r="C26" s="130" t="s">
        <v>174</v>
      </c>
      <c r="D26" s="97"/>
      <c r="E26" s="78">
        <v>25000</v>
      </c>
      <c r="F26" s="78">
        <v>35000</v>
      </c>
      <c r="G26" s="78"/>
      <c r="H26" s="78"/>
      <c r="I26" s="78"/>
      <c r="J26" s="78"/>
      <c r="K26" s="78"/>
      <c r="L26" s="78"/>
      <c r="M26" s="78"/>
      <c r="N26" s="78"/>
      <c r="O26" s="78"/>
    </row>
    <row r="27" spans="2:15" x14ac:dyDescent="0.3">
      <c r="C27" s="130" t="s">
        <v>175</v>
      </c>
      <c r="D27" s="97"/>
      <c r="E27" s="78">
        <v>500</v>
      </c>
      <c r="F27" s="78">
        <v>750</v>
      </c>
      <c r="G27" s="78"/>
      <c r="H27" s="78"/>
      <c r="I27" s="78"/>
      <c r="J27" s="78"/>
      <c r="K27" s="78"/>
      <c r="L27" s="78"/>
      <c r="M27" s="78"/>
      <c r="N27" s="78"/>
      <c r="O27" s="78"/>
    </row>
    <row r="28" spans="2:15" x14ac:dyDescent="0.3">
      <c r="C28" s="130" t="s">
        <v>176</v>
      </c>
      <c r="D28" s="97"/>
      <c r="E28" s="78">
        <v>5</v>
      </c>
      <c r="F28" s="78">
        <v>5</v>
      </c>
      <c r="G28" s="78"/>
      <c r="H28" s="78"/>
      <c r="I28" s="78"/>
      <c r="J28" s="78"/>
      <c r="K28" s="78"/>
      <c r="L28" s="78"/>
      <c r="M28" s="78"/>
      <c r="N28" s="78"/>
      <c r="O28" s="78"/>
    </row>
    <row r="29" spans="2:15" x14ac:dyDescent="0.3">
      <c r="C29" s="128" t="s">
        <v>68</v>
      </c>
      <c r="D29" s="97"/>
      <c r="E29" s="79">
        <f>E23/E22</f>
        <v>1.0328828744834968E-2</v>
      </c>
      <c r="F29" s="79">
        <f t="shared" ref="F29" si="1">F23/F22</f>
        <v>1.3176646159902907E-2</v>
      </c>
      <c r="G29" s="79"/>
      <c r="H29" s="79"/>
      <c r="I29" s="79"/>
      <c r="J29" s="79"/>
      <c r="K29" s="79"/>
      <c r="L29" s="79"/>
      <c r="M29" s="79"/>
      <c r="N29" s="79"/>
      <c r="O29" s="79"/>
    </row>
    <row r="30" spans="2:15" x14ac:dyDescent="0.3">
      <c r="C30" s="130" t="str">
        <f>C25</f>
        <v>Light Vehicles with AEB *</v>
      </c>
      <c r="D30" s="97"/>
      <c r="E30" s="79">
        <f>E25/E22</f>
        <v>0.01</v>
      </c>
      <c r="F30" s="79">
        <f t="shared" ref="F30" si="2">F25/F22</f>
        <v>1.2499999999999999E-2</v>
      </c>
      <c r="G30" s="79"/>
      <c r="H30" s="79"/>
      <c r="I30" s="79"/>
      <c r="J30" s="79"/>
      <c r="K30" s="79"/>
      <c r="L30" s="79"/>
      <c r="M30" s="79"/>
      <c r="N30" s="79"/>
      <c r="O30" s="79"/>
    </row>
    <row r="31" spans="2:15" x14ac:dyDescent="0.3">
      <c r="C31" s="130" t="str">
        <f>C26</f>
        <v>Light Vehicles with Level 2/3</v>
      </c>
      <c r="D31" s="97"/>
      <c r="E31" s="79">
        <f>E26/E22</f>
        <v>2.6729698003167532E-4</v>
      </c>
      <c r="F31" s="79">
        <f t="shared" ref="F31" si="3">F26/F22</f>
        <v>3.8194686874609744E-4</v>
      </c>
      <c r="G31" s="79"/>
      <c r="H31" s="79"/>
      <c r="I31" s="79"/>
      <c r="J31" s="79"/>
      <c r="K31" s="79"/>
      <c r="L31" s="79"/>
      <c r="M31" s="79"/>
      <c r="N31" s="79"/>
      <c r="O31" s="79"/>
    </row>
    <row r="32" spans="2:15" x14ac:dyDescent="0.3">
      <c r="C32" s="130" t="str">
        <f>C27</f>
        <v>Robotic Taxis (Level 4/5)</v>
      </c>
      <c r="D32" s="97"/>
      <c r="E32" s="79">
        <f t="shared" ref="E32:F32" si="4">E27/E22</f>
        <v>5.3459396006335065E-6</v>
      </c>
      <c r="F32" s="79">
        <f t="shared" si="4"/>
        <v>8.1845757588449449E-6</v>
      </c>
      <c r="G32" s="79"/>
      <c r="H32" s="79"/>
      <c r="I32" s="79"/>
      <c r="J32" s="79"/>
      <c r="K32" s="79"/>
      <c r="L32" s="79"/>
      <c r="M32" s="79"/>
      <c r="N32" s="79"/>
      <c r="O32" s="79"/>
    </row>
    <row r="33" spans="2:16" x14ac:dyDescent="0.3">
      <c r="C33" s="131" t="str">
        <f>C28</f>
        <v>Autonomous Trucks (Level 4/5)</v>
      </c>
      <c r="D33" s="91"/>
      <c r="E33" s="79">
        <f t="shared" ref="E33:F33" si="5">E28/E23</f>
        <v>5.1757461883631252E-6</v>
      </c>
      <c r="F33" s="79">
        <f t="shared" si="5"/>
        <v>4.1409504156178767E-6</v>
      </c>
      <c r="G33" s="79"/>
      <c r="H33" s="79"/>
      <c r="I33" s="79"/>
      <c r="J33" s="79"/>
      <c r="K33" s="79"/>
      <c r="L33" s="79"/>
      <c r="M33" s="79"/>
      <c r="N33" s="79"/>
      <c r="O33" s="79"/>
    </row>
    <row r="34" spans="2:16" x14ac:dyDescent="0.3">
      <c r="C34" s="129" t="s">
        <v>69</v>
      </c>
      <c r="D34" s="97"/>
      <c r="E34" s="78">
        <f>E22-E23</f>
        <v>92562883.719999999</v>
      </c>
      <c r="F34" s="78">
        <f t="shared" ref="F34" si="6">F22-F23</f>
        <v>90428329.724999994</v>
      </c>
      <c r="G34" s="78"/>
      <c r="H34" s="78"/>
      <c r="I34" s="78"/>
      <c r="J34" s="78"/>
      <c r="K34" s="78"/>
      <c r="L34" s="78"/>
      <c r="M34" s="78"/>
      <c r="N34" s="78"/>
      <c r="O34" s="78"/>
    </row>
    <row r="35" spans="2:16" x14ac:dyDescent="0.3">
      <c r="C35" s="70" t="s">
        <v>177</v>
      </c>
      <c r="P35" s="80"/>
    </row>
    <row r="37" spans="2:16" ht="15.6" x14ac:dyDescent="0.3">
      <c r="B37" s="81" t="s">
        <v>70</v>
      </c>
    </row>
    <row r="52" spans="2:16" x14ac:dyDescent="0.3">
      <c r="C52" s="75"/>
      <c r="D52" s="82"/>
      <c r="E52" s="147">
        <v>2017</v>
      </c>
      <c r="F52" s="147">
        <v>2018</v>
      </c>
      <c r="G52" s="147">
        <v>2019</v>
      </c>
      <c r="H52" s="147">
        <v>2020</v>
      </c>
      <c r="I52" s="147">
        <v>2021</v>
      </c>
      <c r="J52" s="147">
        <v>2022</v>
      </c>
      <c r="K52" s="147">
        <v>2023</v>
      </c>
      <c r="L52" s="147">
        <v>2024</v>
      </c>
      <c r="M52" s="147">
        <v>2025</v>
      </c>
      <c r="N52" s="147">
        <v>2026</v>
      </c>
      <c r="O52" s="147">
        <v>2027</v>
      </c>
    </row>
    <row r="53" spans="2:16" x14ac:dyDescent="0.3">
      <c r="C53" s="132" t="s">
        <v>180</v>
      </c>
      <c r="D53" s="133"/>
      <c r="E53" s="84">
        <v>5250.0000000000009</v>
      </c>
      <c r="F53" s="84">
        <v>26250.000000000004</v>
      </c>
      <c r="G53" s="84"/>
      <c r="H53" s="84"/>
      <c r="I53" s="84"/>
      <c r="J53" s="84"/>
      <c r="K53" s="84"/>
      <c r="L53" s="84"/>
      <c r="M53" s="84"/>
      <c r="N53" s="84"/>
      <c r="O53" s="84"/>
      <c r="P53" s="70" t="s">
        <v>186</v>
      </c>
    </row>
    <row r="54" spans="2:16" x14ac:dyDescent="0.3">
      <c r="C54" s="132" t="s">
        <v>181</v>
      </c>
      <c r="D54" s="134"/>
      <c r="E54" s="84">
        <v>0</v>
      </c>
      <c r="F54" s="84">
        <v>0</v>
      </c>
      <c r="G54" s="84"/>
      <c r="H54" s="84"/>
      <c r="I54" s="84"/>
      <c r="J54" s="84"/>
      <c r="K54" s="84"/>
      <c r="L54" s="84"/>
      <c r="M54" s="84"/>
      <c r="N54" s="84"/>
      <c r="O54" s="84"/>
      <c r="P54" s="70" t="s">
        <v>187</v>
      </c>
    </row>
    <row r="55" spans="2:16" x14ac:dyDescent="0.3">
      <c r="C55" s="132" t="s">
        <v>171</v>
      </c>
      <c r="D55" s="133"/>
      <c r="E55" s="84">
        <v>935289.28</v>
      </c>
      <c r="F55" s="84">
        <v>1145447.2749999999</v>
      </c>
      <c r="G55" s="84"/>
      <c r="H55" s="84"/>
      <c r="I55" s="84"/>
      <c r="J55" s="84"/>
      <c r="K55" s="84"/>
      <c r="L55" s="84"/>
      <c r="M55" s="84"/>
      <c r="N55" s="84"/>
      <c r="O55" s="84"/>
      <c r="P55" s="75" t="s">
        <v>191</v>
      </c>
    </row>
    <row r="56" spans="2:16" x14ac:dyDescent="0.3">
      <c r="C56" s="132" t="str">
        <f>"Sensor shipments for "&amp;C31</f>
        <v>Sensor shipments for Light Vehicles with Level 2/3</v>
      </c>
      <c r="D56" s="134"/>
      <c r="E56" s="84">
        <v>125000</v>
      </c>
      <c r="F56" s="84">
        <v>175000</v>
      </c>
      <c r="G56" s="84"/>
      <c r="H56" s="84"/>
      <c r="I56" s="84"/>
      <c r="J56" s="84"/>
      <c r="K56" s="84"/>
      <c r="L56" s="84"/>
      <c r="M56" s="84"/>
      <c r="N56" s="84"/>
      <c r="O56" s="84"/>
      <c r="P56" s="75" t="s">
        <v>188</v>
      </c>
    </row>
    <row r="57" spans="2:16" x14ac:dyDescent="0.3">
      <c r="C57" s="132" t="str">
        <f>"Sensor shipments for "&amp;C32</f>
        <v>Sensor shipments for Robotic Taxis (Level 4/5)</v>
      </c>
      <c r="D57" s="134"/>
      <c r="E57" s="84">
        <v>3000</v>
      </c>
      <c r="F57" s="84">
        <v>4500</v>
      </c>
      <c r="G57" s="84"/>
      <c r="H57" s="84"/>
      <c r="I57" s="84"/>
      <c r="J57" s="84"/>
      <c r="K57" s="84"/>
      <c r="L57" s="84"/>
      <c r="M57" s="84"/>
      <c r="N57" s="84"/>
      <c r="O57" s="84"/>
      <c r="P57" s="75" t="s">
        <v>189</v>
      </c>
    </row>
    <row r="58" spans="2:16" x14ac:dyDescent="0.3">
      <c r="C58" s="132" t="str">
        <f>"Sensor shipments for "&amp;C33</f>
        <v>Sensor shipments for Autonomous Trucks (Level 4/5)</v>
      </c>
      <c r="D58" s="134"/>
      <c r="E58" s="84">
        <v>35</v>
      </c>
      <c r="F58" s="84">
        <v>35</v>
      </c>
      <c r="G58" s="84"/>
      <c r="H58" s="84"/>
      <c r="I58" s="84"/>
      <c r="J58" s="84"/>
      <c r="K58" s="84"/>
      <c r="L58" s="84"/>
      <c r="M58" s="84"/>
      <c r="N58" s="84"/>
      <c r="O58" s="84"/>
      <c r="P58" s="75" t="s">
        <v>190</v>
      </c>
    </row>
    <row r="59" spans="2:16" ht="15" thickBot="1" x14ac:dyDescent="0.35">
      <c r="B59" s="75"/>
      <c r="C59" s="135" t="s">
        <v>73</v>
      </c>
      <c r="D59" s="136"/>
      <c r="E59" s="137">
        <f t="shared" ref="E59:F59" si="7">SUM(E53:E58)</f>
        <v>1068574.28</v>
      </c>
      <c r="F59" s="137">
        <f t="shared" si="7"/>
        <v>1351232.2749999999</v>
      </c>
      <c r="G59" s="137"/>
      <c r="H59" s="137"/>
      <c r="I59" s="137"/>
      <c r="J59" s="137"/>
      <c r="K59" s="137"/>
      <c r="L59" s="137"/>
      <c r="M59" s="137"/>
      <c r="N59" s="137"/>
      <c r="O59" s="137"/>
    </row>
    <row r="60" spans="2:16" ht="15" thickTop="1" x14ac:dyDescent="0.3">
      <c r="B60" s="75"/>
      <c r="C60" s="132" t="s">
        <v>182</v>
      </c>
      <c r="D60" s="134"/>
      <c r="E60" s="86">
        <f>E66*10^6/E53</f>
        <v>24.719903999999996</v>
      </c>
      <c r="F60" s="86">
        <f>F66*10^6/F53</f>
        <v>20.599919999999997</v>
      </c>
      <c r="G60" s="86"/>
      <c r="H60" s="86"/>
      <c r="I60" s="86"/>
      <c r="J60" s="86"/>
      <c r="K60" s="86"/>
      <c r="L60" s="86"/>
      <c r="M60" s="86"/>
      <c r="N60" s="86"/>
      <c r="O60" s="86"/>
    </row>
    <row r="61" spans="2:16" x14ac:dyDescent="0.3">
      <c r="B61" s="75"/>
      <c r="C61" s="132" t="s">
        <v>183</v>
      </c>
      <c r="D61" s="134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6" x14ac:dyDescent="0.3">
      <c r="B62" s="75"/>
      <c r="C62" s="132" t="str">
        <f>"Sensor ASPs for "&amp;C25</f>
        <v>Sensor ASPs for Light Vehicles with AEB *</v>
      </c>
      <c r="D62" s="134"/>
      <c r="E62" s="85">
        <f t="shared" ref="E62:F65" si="8">E68*10^6/E55</f>
        <v>75</v>
      </c>
      <c r="F62" s="85">
        <f t="shared" si="8"/>
        <v>65</v>
      </c>
      <c r="G62" s="86"/>
      <c r="H62" s="86"/>
      <c r="I62" s="86"/>
      <c r="J62" s="86"/>
      <c r="K62" s="86"/>
      <c r="L62" s="86"/>
      <c r="M62" s="86"/>
      <c r="N62" s="86"/>
      <c r="O62" s="86"/>
    </row>
    <row r="63" spans="2:16" x14ac:dyDescent="0.3">
      <c r="B63" s="75"/>
      <c r="C63" s="132" t="str">
        <f>"Sensor ASPs for "&amp;C26</f>
        <v>Sensor ASPs for Light Vehicles with Level 2/3</v>
      </c>
      <c r="D63" s="134"/>
      <c r="E63" s="85">
        <f t="shared" si="8"/>
        <v>720</v>
      </c>
      <c r="F63" s="85">
        <f t="shared" si="8"/>
        <v>520</v>
      </c>
      <c r="G63" s="86"/>
      <c r="H63" s="86"/>
      <c r="I63" s="86"/>
      <c r="J63" s="86"/>
      <c r="K63" s="86"/>
      <c r="L63" s="86"/>
      <c r="M63" s="86"/>
      <c r="N63" s="86"/>
      <c r="O63" s="86"/>
    </row>
    <row r="64" spans="2:16" x14ac:dyDescent="0.3">
      <c r="B64" s="75"/>
      <c r="C64" s="132" t="str">
        <f>"Sensor ASPs for "&amp;C27</f>
        <v>Sensor ASPs for Robotic Taxis (Level 4/5)</v>
      </c>
      <c r="D64" s="134"/>
      <c r="E64" s="85">
        <f t="shared" si="8"/>
        <v>8933.3333333333339</v>
      </c>
      <c r="F64" s="85">
        <f t="shared" si="8"/>
        <v>5433.333333333333</v>
      </c>
      <c r="G64" s="86"/>
      <c r="H64" s="86"/>
      <c r="I64" s="86"/>
      <c r="J64" s="86"/>
      <c r="K64" s="86"/>
      <c r="L64" s="86"/>
      <c r="M64" s="86"/>
      <c r="N64" s="86"/>
      <c r="O64" s="86"/>
    </row>
    <row r="65" spans="2:15" ht="15" thickBot="1" x14ac:dyDescent="0.35">
      <c r="B65" s="75"/>
      <c r="C65" s="138" t="str">
        <f>"Sensor ASPs for "&amp;C28</f>
        <v>Sensor ASPs for Autonomous Trucks (Level 4/5)</v>
      </c>
      <c r="D65" s="139"/>
      <c r="E65" s="140">
        <f t="shared" si="8"/>
        <v>7771.4285714285716</v>
      </c>
      <c r="F65" s="140">
        <f t="shared" si="8"/>
        <v>4742.8571428571422</v>
      </c>
      <c r="G65" s="141"/>
      <c r="H65" s="141"/>
      <c r="I65" s="141"/>
      <c r="J65" s="141"/>
      <c r="K65" s="141"/>
      <c r="L65" s="141"/>
      <c r="M65" s="141"/>
      <c r="N65" s="141"/>
      <c r="O65" s="141"/>
    </row>
    <row r="66" spans="2:15" ht="15" thickTop="1" x14ac:dyDescent="0.3">
      <c r="B66" s="75"/>
      <c r="C66" s="142" t="s">
        <v>184</v>
      </c>
      <c r="D66" s="143"/>
      <c r="E66" s="144">
        <v>0.12977949599999999</v>
      </c>
      <c r="F66" s="144">
        <v>0.54074790000000006</v>
      </c>
      <c r="G66" s="144"/>
      <c r="H66" s="144"/>
      <c r="I66" s="144"/>
      <c r="J66" s="144"/>
      <c r="K66" s="144"/>
      <c r="L66" s="144"/>
      <c r="M66" s="144"/>
      <c r="N66" s="144"/>
      <c r="O66" s="144"/>
    </row>
    <row r="67" spans="2:15" x14ac:dyDescent="0.3">
      <c r="B67" s="75"/>
      <c r="C67" s="132" t="s">
        <v>185</v>
      </c>
      <c r="D67" s="134"/>
      <c r="E67" s="85">
        <v>0</v>
      </c>
      <c r="F67" s="85">
        <v>0</v>
      </c>
      <c r="G67" s="85"/>
      <c r="H67" s="85"/>
      <c r="I67" s="85"/>
      <c r="J67" s="85"/>
      <c r="K67" s="85"/>
      <c r="L67" s="85"/>
      <c r="M67" s="85"/>
      <c r="N67" s="85"/>
      <c r="O67" s="85"/>
    </row>
    <row r="68" spans="2:15" x14ac:dyDescent="0.3">
      <c r="B68" s="75"/>
      <c r="C68" s="132" t="str">
        <f>"Sensor Revenues for "&amp;C30</f>
        <v>Sensor Revenues for Light Vehicles with AEB *</v>
      </c>
      <c r="D68" s="134"/>
      <c r="E68" s="85">
        <v>70.146696000000006</v>
      </c>
      <c r="F68" s="85">
        <v>74.454072874999994</v>
      </c>
      <c r="G68" s="85"/>
      <c r="H68" s="85"/>
      <c r="I68" s="85"/>
      <c r="J68" s="85"/>
      <c r="K68" s="85"/>
      <c r="L68" s="85"/>
      <c r="M68" s="85"/>
      <c r="N68" s="85"/>
      <c r="O68" s="85"/>
    </row>
    <row r="69" spans="2:15" x14ac:dyDescent="0.3">
      <c r="B69" s="75"/>
      <c r="C69" s="132" t="str">
        <f>"Sensor Revenues for "&amp;C31</f>
        <v>Sensor Revenues for Light Vehicles with Level 2/3</v>
      </c>
      <c r="D69" s="134"/>
      <c r="E69" s="85">
        <v>90</v>
      </c>
      <c r="F69" s="85">
        <v>91</v>
      </c>
      <c r="G69" s="85"/>
      <c r="H69" s="85"/>
      <c r="I69" s="85"/>
      <c r="J69" s="85"/>
      <c r="K69" s="85"/>
      <c r="L69" s="85"/>
      <c r="M69" s="85"/>
      <c r="N69" s="85"/>
      <c r="O69" s="85"/>
    </row>
    <row r="70" spans="2:15" x14ac:dyDescent="0.3">
      <c r="B70" s="75"/>
      <c r="C70" s="132" t="str">
        <f>"Sensor Revenues for "&amp;C32</f>
        <v>Sensor Revenues for Robotic Taxis (Level 4/5)</v>
      </c>
      <c r="D70" s="134"/>
      <c r="E70" s="85">
        <v>26.8</v>
      </c>
      <c r="F70" s="85">
        <v>24.45</v>
      </c>
      <c r="G70" s="85"/>
      <c r="H70" s="85"/>
      <c r="I70" s="85"/>
      <c r="J70" s="85"/>
      <c r="K70" s="85"/>
      <c r="L70" s="85"/>
      <c r="M70" s="85"/>
      <c r="N70" s="85"/>
      <c r="O70" s="85"/>
    </row>
    <row r="71" spans="2:15" x14ac:dyDescent="0.3">
      <c r="B71" s="75"/>
      <c r="C71" s="132" t="str">
        <f>"Sensor Revenues for "&amp;C33</f>
        <v>Sensor Revenues for Autonomous Trucks (Level 4/5)</v>
      </c>
      <c r="D71" s="134"/>
      <c r="E71" s="85">
        <v>0.27200000000000002</v>
      </c>
      <c r="F71" s="85">
        <v>0.16599999999999998</v>
      </c>
      <c r="G71" s="85"/>
      <c r="H71" s="85"/>
      <c r="I71" s="85"/>
      <c r="J71" s="85"/>
      <c r="K71" s="85"/>
      <c r="L71" s="85"/>
      <c r="M71" s="85"/>
      <c r="N71" s="85"/>
      <c r="O71" s="85"/>
    </row>
    <row r="72" spans="2:15" ht="15" thickBot="1" x14ac:dyDescent="0.35">
      <c r="B72" s="75"/>
      <c r="C72" s="135" t="s">
        <v>74</v>
      </c>
      <c r="D72" s="145"/>
      <c r="E72" s="146">
        <f t="shared" ref="E72:F72" si="9">SUM(E66:E71)</f>
        <v>187.34847549599999</v>
      </c>
      <c r="F72" s="146">
        <f t="shared" si="9"/>
        <v>190.61082077499998</v>
      </c>
      <c r="G72" s="146"/>
      <c r="H72" s="146"/>
      <c r="I72" s="146"/>
      <c r="J72" s="146"/>
      <c r="K72" s="146"/>
      <c r="L72" s="146"/>
      <c r="M72" s="146"/>
      <c r="N72" s="146"/>
      <c r="O72" s="146"/>
    </row>
    <row r="73" spans="2:15" ht="15" thickTop="1" x14ac:dyDescent="0.3">
      <c r="B73" s="75"/>
      <c r="C73" s="75"/>
      <c r="D73" s="82"/>
      <c r="E73" s="82"/>
    </row>
    <row r="74" spans="2:15" ht="15.6" x14ac:dyDescent="0.3">
      <c r="B74" s="81" t="s">
        <v>75</v>
      </c>
    </row>
    <row r="75" spans="2:15" x14ac:dyDescent="0.3">
      <c r="B75" s="75" t="s">
        <v>152</v>
      </c>
    </row>
    <row r="76" spans="2:15" ht="15.6" x14ac:dyDescent="0.3">
      <c r="B76" s="81"/>
    </row>
    <row r="77" spans="2:15" ht="15.6" x14ac:dyDescent="0.3">
      <c r="B77" s="81"/>
    </row>
    <row r="78" spans="2:15" ht="15.6" x14ac:dyDescent="0.3">
      <c r="B78" s="81"/>
    </row>
    <row r="79" spans="2:15" ht="15.6" x14ac:dyDescent="0.3">
      <c r="B79" s="81"/>
    </row>
    <row r="80" spans="2:15" ht="15.6" x14ac:dyDescent="0.3">
      <c r="B80" s="81"/>
    </row>
    <row r="81" spans="2:17" ht="15.6" x14ac:dyDescent="0.3">
      <c r="B81" s="81"/>
    </row>
    <row r="82" spans="2:17" ht="15.6" x14ac:dyDescent="0.3">
      <c r="B82" s="81"/>
    </row>
    <row r="83" spans="2:17" ht="15.6" x14ac:dyDescent="0.3">
      <c r="B83" s="81"/>
    </row>
    <row r="84" spans="2:17" ht="15.6" x14ac:dyDescent="0.3">
      <c r="B84" s="81"/>
    </row>
    <row r="85" spans="2:17" ht="15.6" x14ac:dyDescent="0.3">
      <c r="B85" s="81"/>
    </row>
    <row r="86" spans="2:17" ht="15.6" x14ac:dyDescent="0.3">
      <c r="B86" s="81"/>
    </row>
    <row r="87" spans="2:17" ht="15.6" x14ac:dyDescent="0.3">
      <c r="B87" s="81"/>
    </row>
    <row r="88" spans="2:17" ht="15.6" x14ac:dyDescent="0.3">
      <c r="B88" s="81"/>
    </row>
    <row r="89" spans="2:17" x14ac:dyDescent="0.3">
      <c r="B89" s="74" t="s">
        <v>76</v>
      </c>
      <c r="E89" s="87">
        <v>2017</v>
      </c>
      <c r="F89" s="88">
        <v>2018</v>
      </c>
      <c r="G89" s="88">
        <v>2019</v>
      </c>
      <c r="H89" s="88">
        <v>2020</v>
      </c>
      <c r="I89" s="88">
        <v>2021</v>
      </c>
      <c r="J89" s="88">
        <v>2022</v>
      </c>
      <c r="K89" s="88">
        <v>2023</v>
      </c>
      <c r="L89" s="88">
        <v>2024</v>
      </c>
      <c r="M89" s="88">
        <v>2025</v>
      </c>
      <c r="N89" s="88">
        <v>2026</v>
      </c>
      <c r="O89" s="88">
        <v>2027</v>
      </c>
    </row>
    <row r="90" spans="2:17" x14ac:dyDescent="0.3">
      <c r="B90" s="89" t="s">
        <v>100</v>
      </c>
      <c r="C90" s="90"/>
      <c r="D90" s="91"/>
      <c r="E90" s="92">
        <v>940539.28</v>
      </c>
      <c r="F90" s="92">
        <v>1171697.2749999999</v>
      </c>
      <c r="G90" s="92"/>
      <c r="H90" s="92"/>
      <c r="I90" s="92"/>
      <c r="J90" s="92"/>
      <c r="K90" s="92"/>
      <c r="L90" s="92"/>
      <c r="M90" s="92"/>
      <c r="N90" s="92"/>
      <c r="O90" s="92"/>
      <c r="P90" s="75" t="s">
        <v>143</v>
      </c>
      <c r="Q90" s="75"/>
    </row>
    <row r="91" spans="2:17" x14ac:dyDescent="0.3">
      <c r="B91" s="93" t="s">
        <v>194</v>
      </c>
      <c r="D91" s="94"/>
      <c r="E91" s="95">
        <v>25000</v>
      </c>
      <c r="F91" s="95">
        <v>35000</v>
      </c>
      <c r="G91" s="95"/>
      <c r="H91" s="95"/>
      <c r="I91" s="95"/>
      <c r="J91" s="95"/>
      <c r="K91" s="95"/>
      <c r="L91" s="95"/>
      <c r="M91" s="95"/>
      <c r="N91" s="95"/>
      <c r="O91" s="95"/>
      <c r="P91" s="75" t="s">
        <v>77</v>
      </c>
      <c r="Q91" s="75"/>
    </row>
    <row r="92" spans="2:17" x14ac:dyDescent="0.3">
      <c r="B92" s="93" t="s">
        <v>195</v>
      </c>
      <c r="D92" s="94"/>
      <c r="E92" s="95">
        <v>102020</v>
      </c>
      <c r="F92" s="95">
        <v>143020</v>
      </c>
      <c r="G92" s="95"/>
      <c r="H92" s="95"/>
      <c r="I92" s="95"/>
      <c r="J92" s="95"/>
      <c r="K92" s="95"/>
      <c r="L92" s="95"/>
      <c r="M92" s="95"/>
      <c r="N92" s="95"/>
      <c r="O92" s="95"/>
      <c r="P92" s="75" t="s">
        <v>141</v>
      </c>
    </row>
    <row r="93" spans="2:17" x14ac:dyDescent="0.3">
      <c r="B93" s="93" t="s">
        <v>196</v>
      </c>
      <c r="D93" s="94"/>
      <c r="E93" s="95">
        <v>510</v>
      </c>
      <c r="F93" s="95">
        <v>760</v>
      </c>
      <c r="G93" s="95"/>
      <c r="H93" s="95"/>
      <c r="I93" s="95"/>
      <c r="J93" s="95"/>
      <c r="K93" s="95"/>
      <c r="L93" s="95"/>
      <c r="M93" s="95"/>
      <c r="N93" s="95"/>
      <c r="O93" s="95"/>
      <c r="P93" s="75" t="s">
        <v>142</v>
      </c>
      <c r="Q93" s="75"/>
    </row>
    <row r="94" spans="2:17" x14ac:dyDescent="0.3">
      <c r="B94" s="93" t="s">
        <v>197</v>
      </c>
      <c r="D94" s="94"/>
      <c r="E94" s="95">
        <v>505</v>
      </c>
      <c r="F94" s="95">
        <v>755</v>
      </c>
      <c r="G94" s="95"/>
      <c r="H94" s="95"/>
      <c r="I94" s="95"/>
      <c r="J94" s="95"/>
      <c r="K94" s="95"/>
      <c r="L94" s="95"/>
      <c r="M94" s="95"/>
      <c r="N94" s="95"/>
      <c r="O94" s="95"/>
      <c r="P94" s="75" t="s">
        <v>78</v>
      </c>
      <c r="Q94" s="75"/>
    </row>
    <row r="95" spans="2:17" x14ac:dyDescent="0.3">
      <c r="B95" s="93" t="s">
        <v>198</v>
      </c>
      <c r="D95" s="94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75" t="s">
        <v>79</v>
      </c>
      <c r="Q95" s="75"/>
    </row>
    <row r="96" spans="2:17" x14ac:dyDescent="0.3">
      <c r="B96" s="83" t="s">
        <v>2</v>
      </c>
      <c r="C96" s="96"/>
      <c r="D96" s="97"/>
      <c r="E96" s="98">
        <f>SUM(E90:E95)</f>
        <v>1068574.28</v>
      </c>
      <c r="F96" s="98">
        <f t="shared" ref="F96" si="10">SUM(F90:F95)</f>
        <v>1351232.2749999999</v>
      </c>
      <c r="G96" s="98"/>
      <c r="H96" s="98"/>
      <c r="I96" s="98"/>
      <c r="J96" s="98"/>
      <c r="K96" s="98"/>
      <c r="L96" s="98"/>
      <c r="M96" s="98"/>
      <c r="N96" s="98"/>
      <c r="O96" s="98"/>
      <c r="Q96" s="75"/>
    </row>
    <row r="97" spans="2:17" x14ac:dyDescent="0.3">
      <c r="Q97" s="75"/>
    </row>
    <row r="98" spans="2:17" x14ac:dyDescent="0.3">
      <c r="B98" s="74" t="s">
        <v>80</v>
      </c>
      <c r="E98" s="87">
        <v>2017</v>
      </c>
      <c r="F98" s="88">
        <v>2018</v>
      </c>
      <c r="G98" s="88">
        <v>2019</v>
      </c>
      <c r="H98" s="88">
        <v>2020</v>
      </c>
      <c r="I98" s="88">
        <v>2021</v>
      </c>
      <c r="J98" s="88">
        <v>2022</v>
      </c>
      <c r="K98" s="88">
        <v>2023</v>
      </c>
      <c r="L98" s="88">
        <v>2024</v>
      </c>
      <c r="M98" s="88">
        <v>2025</v>
      </c>
      <c r="N98" s="88">
        <v>2026</v>
      </c>
      <c r="O98" s="88">
        <v>2027</v>
      </c>
      <c r="Q98" s="75"/>
    </row>
    <row r="99" spans="2:17" x14ac:dyDescent="0.3">
      <c r="B99" s="89" t="str">
        <f t="shared" ref="B99:B105" si="11">B90</f>
        <v>Range-finder for AEB</v>
      </c>
      <c r="C99" s="90"/>
      <c r="D99" s="91"/>
      <c r="E99" s="99">
        <v>74.71934132937011</v>
      </c>
      <c r="F99" s="99">
        <v>64.005287351205965</v>
      </c>
      <c r="G99" s="99"/>
      <c r="H99" s="99"/>
      <c r="I99" s="99"/>
      <c r="J99" s="99"/>
      <c r="K99" s="99"/>
      <c r="L99" s="99"/>
      <c r="M99" s="99"/>
      <c r="N99" s="99"/>
      <c r="O99" s="99"/>
      <c r="Q99" s="75"/>
    </row>
    <row r="100" spans="2:17" x14ac:dyDescent="0.3">
      <c r="B100" s="93" t="str">
        <f t="shared" si="11"/>
        <v>Forward facing sensor (L2/3)</v>
      </c>
      <c r="D100" s="94"/>
      <c r="E100" s="99">
        <v>800</v>
      </c>
      <c r="F100" s="99">
        <v>600</v>
      </c>
      <c r="G100" s="99"/>
      <c r="H100" s="99"/>
      <c r="I100" s="99"/>
      <c r="J100" s="99"/>
      <c r="K100" s="99"/>
      <c r="L100" s="99"/>
      <c r="M100" s="99"/>
      <c r="N100" s="99"/>
      <c r="O100" s="99"/>
      <c r="Q100" s="75"/>
    </row>
    <row r="101" spans="2:17" x14ac:dyDescent="0.3">
      <c r="B101" s="93" t="str">
        <f t="shared" si="11"/>
        <v>Corner/side sensor (L2/3)</v>
      </c>
      <c r="D101" s="94"/>
      <c r="E101" s="99">
        <v>700</v>
      </c>
      <c r="F101" s="99">
        <v>500</v>
      </c>
      <c r="G101" s="99"/>
      <c r="H101" s="99"/>
      <c r="I101" s="99"/>
      <c r="J101" s="99"/>
      <c r="K101" s="99"/>
      <c r="L101" s="99"/>
      <c r="M101" s="99"/>
      <c r="N101" s="99"/>
      <c r="O101" s="99"/>
      <c r="Q101" s="75"/>
    </row>
    <row r="102" spans="2:17" x14ac:dyDescent="0.3">
      <c r="B102" s="93" t="str">
        <f t="shared" si="11"/>
        <v>Front/rear facing sensor (L4/5)</v>
      </c>
      <c r="D102" s="94"/>
      <c r="E102" s="99">
        <v>800.00000000000011</v>
      </c>
      <c r="F102" s="99">
        <v>600</v>
      </c>
      <c r="G102" s="99"/>
      <c r="H102" s="99"/>
      <c r="I102" s="99"/>
      <c r="J102" s="99"/>
      <c r="K102" s="99"/>
      <c r="L102" s="99"/>
      <c r="M102" s="99"/>
      <c r="N102" s="99"/>
      <c r="O102" s="99"/>
      <c r="Q102" s="75"/>
    </row>
    <row r="103" spans="2:17" x14ac:dyDescent="0.3">
      <c r="B103" s="93" t="str">
        <f t="shared" si="11"/>
        <v>360° sensor (L4/5)</v>
      </c>
      <c r="D103" s="94"/>
      <c r="E103" s="99">
        <v>50000</v>
      </c>
      <c r="F103" s="99">
        <v>30000</v>
      </c>
      <c r="G103" s="99"/>
      <c r="H103" s="99"/>
      <c r="I103" s="99"/>
      <c r="J103" s="99"/>
      <c r="K103" s="99"/>
      <c r="L103" s="99"/>
      <c r="M103" s="99"/>
      <c r="N103" s="99"/>
      <c r="O103" s="99"/>
      <c r="Q103" s="75"/>
    </row>
    <row r="104" spans="2:17" x14ac:dyDescent="0.3">
      <c r="B104" s="93" t="str">
        <f t="shared" si="11"/>
        <v>Next gen 360° sensor (L4/5)</v>
      </c>
      <c r="D104" s="94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Q104" s="75"/>
    </row>
    <row r="105" spans="2:17" x14ac:dyDescent="0.3">
      <c r="B105" s="83" t="str">
        <f t="shared" si="11"/>
        <v>Total</v>
      </c>
      <c r="C105" s="96"/>
      <c r="D105" s="97"/>
      <c r="E105" s="100">
        <f t="shared" ref="E105:F105" si="12">E114*10^6/E96</f>
        <v>175.32564558450721</v>
      </c>
      <c r="F105" s="100">
        <f t="shared" si="12"/>
        <v>141.06443747800503</v>
      </c>
      <c r="G105" s="100"/>
      <c r="H105" s="100"/>
      <c r="I105" s="100"/>
      <c r="J105" s="100"/>
      <c r="K105" s="100"/>
      <c r="L105" s="100"/>
      <c r="M105" s="100"/>
      <c r="N105" s="100"/>
      <c r="O105" s="100"/>
      <c r="Q105" s="75"/>
    </row>
    <row r="106" spans="2:17" x14ac:dyDescent="0.3">
      <c r="Q106" s="75"/>
    </row>
    <row r="107" spans="2:17" x14ac:dyDescent="0.3">
      <c r="B107" s="74" t="s">
        <v>81</v>
      </c>
      <c r="E107" s="87">
        <v>2017</v>
      </c>
      <c r="F107" s="88">
        <v>2018</v>
      </c>
      <c r="G107" s="88">
        <v>2019</v>
      </c>
      <c r="H107" s="88">
        <v>2020</v>
      </c>
      <c r="I107" s="88">
        <v>2021</v>
      </c>
      <c r="J107" s="88">
        <v>2022</v>
      </c>
      <c r="K107" s="88">
        <v>2023</v>
      </c>
      <c r="L107" s="88">
        <v>2024</v>
      </c>
      <c r="M107" s="88">
        <v>2025</v>
      </c>
      <c r="N107" s="88">
        <v>2026</v>
      </c>
      <c r="O107" s="88">
        <v>2027</v>
      </c>
      <c r="Q107" s="75"/>
    </row>
    <row r="108" spans="2:17" x14ac:dyDescent="0.3">
      <c r="B108" s="89" t="str">
        <f>B99</f>
        <v>Range-finder for AEB</v>
      </c>
      <c r="C108" s="90"/>
      <c r="D108" s="91"/>
      <c r="E108" s="99">
        <f>E90*E99/10^6</f>
        <v>70.276475496000003</v>
      </c>
      <c r="F108" s="99">
        <f t="shared" ref="F108" si="13">F90*F99/10^6</f>
        <v>74.994820774999994</v>
      </c>
      <c r="G108" s="99"/>
      <c r="H108" s="99"/>
      <c r="I108" s="99"/>
      <c r="J108" s="99"/>
      <c r="K108" s="99"/>
      <c r="L108" s="99"/>
      <c r="M108" s="99"/>
      <c r="N108" s="99"/>
      <c r="O108" s="99"/>
      <c r="Q108" s="75"/>
    </row>
    <row r="109" spans="2:17" x14ac:dyDescent="0.3">
      <c r="B109" s="93" t="str">
        <f t="shared" ref="B109:B114" si="14">B91</f>
        <v>Forward facing sensor (L2/3)</v>
      </c>
      <c r="D109" s="94"/>
      <c r="E109" s="99">
        <f t="shared" ref="E109:F109" si="15">E91*E100/10^6</f>
        <v>20</v>
      </c>
      <c r="F109" s="99">
        <f t="shared" si="15"/>
        <v>21</v>
      </c>
      <c r="G109" s="99"/>
      <c r="H109" s="99"/>
      <c r="I109" s="99"/>
      <c r="J109" s="99"/>
      <c r="K109" s="99"/>
      <c r="L109" s="99"/>
      <c r="M109" s="99"/>
      <c r="N109" s="99"/>
      <c r="O109" s="99"/>
      <c r="Q109" s="75"/>
    </row>
    <row r="110" spans="2:17" x14ac:dyDescent="0.3">
      <c r="B110" s="93" t="str">
        <f t="shared" si="14"/>
        <v>Corner/side sensor (L2/3)</v>
      </c>
      <c r="D110" s="94"/>
      <c r="E110" s="99">
        <f t="shared" ref="E110:F110" si="16">E92*E101/10^6</f>
        <v>71.414000000000001</v>
      </c>
      <c r="F110" s="99">
        <f t="shared" si="16"/>
        <v>71.510000000000005</v>
      </c>
      <c r="G110" s="99"/>
      <c r="H110" s="99"/>
      <c r="I110" s="99"/>
      <c r="J110" s="99"/>
      <c r="K110" s="99"/>
      <c r="L110" s="99"/>
      <c r="M110" s="99"/>
      <c r="N110" s="99"/>
      <c r="O110" s="99"/>
      <c r="Q110" s="75"/>
    </row>
    <row r="111" spans="2:17" x14ac:dyDescent="0.3">
      <c r="B111" s="93" t="str">
        <f t="shared" si="14"/>
        <v>Front/rear facing sensor (L4/5)</v>
      </c>
      <c r="D111" s="94"/>
      <c r="E111" s="99">
        <f t="shared" ref="E111:F111" si="17">E93*E102/10^6</f>
        <v>0.40800000000000008</v>
      </c>
      <c r="F111" s="99">
        <f t="shared" si="17"/>
        <v>0.45600000000000002</v>
      </c>
      <c r="G111" s="99"/>
      <c r="H111" s="99"/>
      <c r="I111" s="99"/>
      <c r="J111" s="99"/>
      <c r="K111" s="99"/>
      <c r="L111" s="99"/>
      <c r="M111" s="99"/>
      <c r="N111" s="99"/>
      <c r="O111" s="99"/>
      <c r="Q111" s="75"/>
    </row>
    <row r="112" spans="2:17" x14ac:dyDescent="0.3">
      <c r="B112" s="93" t="str">
        <f t="shared" si="14"/>
        <v>360° sensor (L4/5)</v>
      </c>
      <c r="D112" s="94"/>
      <c r="E112" s="99">
        <f t="shared" ref="E112:F112" si="18">E94*E103/10^6</f>
        <v>25.25</v>
      </c>
      <c r="F112" s="99">
        <f t="shared" si="18"/>
        <v>22.65</v>
      </c>
      <c r="G112" s="99"/>
      <c r="H112" s="99"/>
      <c r="I112" s="99"/>
      <c r="J112" s="99"/>
      <c r="K112" s="99"/>
      <c r="L112" s="99"/>
      <c r="M112" s="99"/>
      <c r="N112" s="99"/>
      <c r="O112" s="99"/>
    </row>
    <row r="113" spans="2:15" x14ac:dyDescent="0.3">
      <c r="B113" s="93" t="str">
        <f t="shared" si="14"/>
        <v>Next gen 360° sensor (L4/5)</v>
      </c>
      <c r="D113" s="94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</row>
    <row r="114" spans="2:15" x14ac:dyDescent="0.3">
      <c r="B114" s="83" t="str">
        <f t="shared" si="14"/>
        <v>Total</v>
      </c>
      <c r="C114" s="96"/>
      <c r="D114" s="97"/>
      <c r="E114" s="100">
        <f>SUM(E108:E113)</f>
        <v>187.34847549599999</v>
      </c>
      <c r="F114" s="100">
        <f t="shared" ref="F114" si="19">SUM(F108:F113)</f>
        <v>190.61082077499998</v>
      </c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 x14ac:dyDescent="0.3">
      <c r="B115" s="75"/>
      <c r="C115" s="75"/>
      <c r="D115" s="75"/>
    </row>
    <row r="116" spans="2:15" x14ac:dyDescent="0.3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2:15" x14ac:dyDescent="0.3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2:15" x14ac:dyDescent="0.3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2:15" x14ac:dyDescent="0.3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2:15" x14ac:dyDescent="0.3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2:15" x14ac:dyDescent="0.3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2:15" x14ac:dyDescent="0.3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2:15" x14ac:dyDescent="0.3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2:15" x14ac:dyDescent="0.3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2:15" x14ac:dyDescent="0.3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2:15" x14ac:dyDescent="0.3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2:15" x14ac:dyDescent="0.3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2:15" x14ac:dyDescent="0.3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2:15" x14ac:dyDescent="0.3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2:15" x14ac:dyDescent="0.3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2:15" x14ac:dyDescent="0.3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2:15" x14ac:dyDescent="0.3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2:15" x14ac:dyDescent="0.3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2:15" x14ac:dyDescent="0.3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2:15" x14ac:dyDescent="0.3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2:15" x14ac:dyDescent="0.3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2:15" x14ac:dyDescent="0.3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2:15" x14ac:dyDescent="0.3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2:15" x14ac:dyDescent="0.3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2:15" x14ac:dyDescent="0.3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2:15" x14ac:dyDescent="0.3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2:15" x14ac:dyDescent="0.3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2:15" x14ac:dyDescent="0.3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2:15" x14ac:dyDescent="0.3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2:15" x14ac:dyDescent="0.3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2:15" x14ac:dyDescent="0.3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2:15" x14ac:dyDescent="0.3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2:15" x14ac:dyDescent="0.3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2:15" x14ac:dyDescent="0.3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2:15" x14ac:dyDescent="0.3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2:15" x14ac:dyDescent="0.3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2:15" x14ac:dyDescent="0.3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2:15" x14ac:dyDescent="0.3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2:15" x14ac:dyDescent="0.3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2:15" x14ac:dyDescent="0.3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2:15" x14ac:dyDescent="0.3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2:15" x14ac:dyDescent="0.3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</row>
    <row r="158" spans="2:15" x14ac:dyDescent="0.3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</row>
    <row r="159" spans="2:15" x14ac:dyDescent="0.3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</row>
    <row r="160" spans="2:15" x14ac:dyDescent="0.3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</row>
    <row r="161" spans="2:15" x14ac:dyDescent="0.3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</row>
    <row r="162" spans="2:15" x14ac:dyDescent="0.3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</row>
    <row r="163" spans="2:15" x14ac:dyDescent="0.3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</row>
    <row r="164" spans="2:15" x14ac:dyDescent="0.3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</row>
    <row r="165" spans="2:15" x14ac:dyDescent="0.3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</row>
    <row r="166" spans="2:15" x14ac:dyDescent="0.3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</row>
    <row r="167" spans="2:15" x14ac:dyDescent="0.3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</row>
    <row r="168" spans="2:15" x14ac:dyDescent="0.3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  <row r="169" spans="2:15" x14ac:dyDescent="0.3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</row>
    <row r="170" spans="2:15" x14ac:dyDescent="0.3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</row>
    <row r="171" spans="2:15" x14ac:dyDescent="0.3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</row>
    <row r="172" spans="2:15" x14ac:dyDescent="0.3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</row>
    <row r="173" spans="2:15" x14ac:dyDescent="0.3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</row>
    <row r="174" spans="2:15" x14ac:dyDescent="0.3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</row>
    <row r="175" spans="2:15" x14ac:dyDescent="0.3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</row>
    <row r="176" spans="2:15" x14ac:dyDescent="0.3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</row>
    <row r="177" spans="2:15" x14ac:dyDescent="0.3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</row>
    <row r="178" spans="2:15" x14ac:dyDescent="0.3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</row>
    <row r="179" spans="2:15" x14ac:dyDescent="0.3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</row>
    <row r="180" spans="2:15" x14ac:dyDescent="0.3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</row>
    <row r="181" spans="2:15" x14ac:dyDescent="0.3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</row>
    <row r="182" spans="2:15" x14ac:dyDescent="0.3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</row>
    <row r="183" spans="2:15" x14ac:dyDescent="0.3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</row>
    <row r="184" spans="2:15" x14ac:dyDescent="0.3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</row>
    <row r="185" spans="2:15" x14ac:dyDescent="0.3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</row>
    <row r="186" spans="2:15" x14ac:dyDescent="0.3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</row>
    <row r="187" spans="2:15" x14ac:dyDescent="0.3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</row>
    <row r="188" spans="2:15" x14ac:dyDescent="0.3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</row>
    <row r="189" spans="2:15" x14ac:dyDescent="0.3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</row>
    <row r="190" spans="2:15" x14ac:dyDescent="0.3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</row>
    <row r="191" spans="2:15" x14ac:dyDescent="0.3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</row>
    <row r="192" spans="2:15" x14ac:dyDescent="0.3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</row>
    <row r="193" spans="2:15" x14ac:dyDescent="0.3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</row>
    <row r="194" spans="2:15" x14ac:dyDescent="0.3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</row>
    <row r="195" spans="2:15" x14ac:dyDescent="0.3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</row>
    <row r="196" spans="2:15" x14ac:dyDescent="0.3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</row>
    <row r="197" spans="2:15" x14ac:dyDescent="0.3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</row>
    <row r="198" spans="2:15" x14ac:dyDescent="0.3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</row>
    <row r="199" spans="2:15" x14ac:dyDescent="0.3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</row>
    <row r="200" spans="2:15" x14ac:dyDescent="0.3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</row>
    <row r="201" spans="2:15" x14ac:dyDescent="0.3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</row>
    <row r="202" spans="2:15" x14ac:dyDescent="0.3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</row>
    <row r="203" spans="2:15" x14ac:dyDescent="0.3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</row>
    <row r="204" spans="2:15" x14ac:dyDescent="0.3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</row>
    <row r="205" spans="2:15" x14ac:dyDescent="0.3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</row>
    <row r="206" spans="2:15" x14ac:dyDescent="0.3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</row>
    <row r="207" spans="2:15" x14ac:dyDescent="0.3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</row>
    <row r="208" spans="2:15" x14ac:dyDescent="0.3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</row>
    <row r="209" spans="2:15" x14ac:dyDescent="0.3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</row>
    <row r="210" spans="2:15" x14ac:dyDescent="0.3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</row>
    <row r="211" spans="2:15" x14ac:dyDescent="0.3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</row>
    <row r="212" spans="2:15" x14ac:dyDescent="0.3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</row>
    <row r="213" spans="2:15" x14ac:dyDescent="0.3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</row>
    <row r="214" spans="2:15" x14ac:dyDescent="0.3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</row>
    <row r="215" spans="2:15" x14ac:dyDescent="0.3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</row>
    <row r="216" spans="2:15" x14ac:dyDescent="0.3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</row>
    <row r="217" spans="2:15" x14ac:dyDescent="0.3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</row>
    <row r="218" spans="2:15" x14ac:dyDescent="0.3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</row>
    <row r="219" spans="2:15" x14ac:dyDescent="0.3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</row>
    <row r="220" spans="2:15" x14ac:dyDescent="0.3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</row>
    <row r="221" spans="2:15" x14ac:dyDescent="0.3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</row>
    <row r="222" spans="2:15" x14ac:dyDescent="0.3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</row>
    <row r="223" spans="2:15" x14ac:dyDescent="0.3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</row>
    <row r="224" spans="2:15" x14ac:dyDescent="0.3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</row>
    <row r="225" spans="2:15" x14ac:dyDescent="0.3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</row>
    <row r="226" spans="2:15" x14ac:dyDescent="0.3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</row>
    <row r="227" spans="2:15" x14ac:dyDescent="0.3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</row>
    <row r="228" spans="2:15" x14ac:dyDescent="0.3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</row>
    <row r="229" spans="2:15" x14ac:dyDescent="0.3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</row>
    <row r="230" spans="2:15" x14ac:dyDescent="0.3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</row>
    <row r="231" spans="2:15" x14ac:dyDescent="0.3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</row>
    <row r="232" spans="2:15" x14ac:dyDescent="0.3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</row>
    <row r="233" spans="2:15" x14ac:dyDescent="0.3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</row>
    <row r="234" spans="2:15" x14ac:dyDescent="0.3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</row>
    <row r="235" spans="2:15" x14ac:dyDescent="0.3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</row>
    <row r="236" spans="2:15" x14ac:dyDescent="0.3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</row>
    <row r="237" spans="2:15" x14ac:dyDescent="0.3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</row>
    <row r="238" spans="2:15" x14ac:dyDescent="0.3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</row>
    <row r="239" spans="2:15" x14ac:dyDescent="0.3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</row>
    <row r="240" spans="2:15" x14ac:dyDescent="0.3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</row>
    <row r="241" spans="2:15" x14ac:dyDescent="0.3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</row>
    <row r="242" spans="2:15" x14ac:dyDescent="0.3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</row>
    <row r="243" spans="2:15" x14ac:dyDescent="0.3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</row>
    <row r="244" spans="2:15" x14ac:dyDescent="0.3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</row>
    <row r="245" spans="2:15" x14ac:dyDescent="0.3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</row>
    <row r="246" spans="2:15" x14ac:dyDescent="0.3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</row>
    <row r="247" spans="2:15" x14ac:dyDescent="0.3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</row>
    <row r="248" spans="2:15" x14ac:dyDescent="0.3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</row>
    <row r="249" spans="2:15" x14ac:dyDescent="0.3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</row>
    <row r="250" spans="2:15" x14ac:dyDescent="0.3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</row>
    <row r="251" spans="2:15" x14ac:dyDescent="0.3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</row>
    <row r="252" spans="2:15" x14ac:dyDescent="0.3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</row>
    <row r="253" spans="2:15" x14ac:dyDescent="0.3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</row>
    <row r="254" spans="2:15" x14ac:dyDescent="0.3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</row>
    <row r="255" spans="2:15" x14ac:dyDescent="0.3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</row>
    <row r="256" spans="2:15" x14ac:dyDescent="0.3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</row>
    <row r="257" spans="2:15" x14ac:dyDescent="0.3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</row>
    <row r="258" spans="2:15" x14ac:dyDescent="0.3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</row>
    <row r="259" spans="2:15" x14ac:dyDescent="0.3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</row>
    <row r="260" spans="2:15" x14ac:dyDescent="0.3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</row>
    <row r="261" spans="2:15" x14ac:dyDescent="0.3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</row>
    <row r="262" spans="2:15" x14ac:dyDescent="0.3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</row>
    <row r="263" spans="2:15" x14ac:dyDescent="0.3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</row>
    <row r="264" spans="2:15" x14ac:dyDescent="0.3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</row>
    <row r="265" spans="2:15" x14ac:dyDescent="0.3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</row>
    <row r="266" spans="2:15" x14ac:dyDescent="0.3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</row>
    <row r="267" spans="2:15" x14ac:dyDescent="0.3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</row>
    <row r="268" spans="2:15" x14ac:dyDescent="0.3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</row>
    <row r="269" spans="2:15" x14ac:dyDescent="0.3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</row>
    <row r="270" spans="2:15" x14ac:dyDescent="0.3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</row>
    <row r="271" spans="2:15" x14ac:dyDescent="0.3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</row>
    <row r="272" spans="2:15" x14ac:dyDescent="0.3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</row>
    <row r="273" spans="2:15" x14ac:dyDescent="0.3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</row>
    <row r="274" spans="2:15" x14ac:dyDescent="0.3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</row>
    <row r="275" spans="2:15" x14ac:dyDescent="0.3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</row>
    <row r="276" spans="2:15" x14ac:dyDescent="0.3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</row>
    <row r="277" spans="2:15" x14ac:dyDescent="0.3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</row>
    <row r="278" spans="2:15" x14ac:dyDescent="0.3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</row>
    <row r="279" spans="2:15" x14ac:dyDescent="0.3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</row>
    <row r="280" spans="2:15" x14ac:dyDescent="0.3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</row>
    <row r="281" spans="2:15" x14ac:dyDescent="0.3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</row>
    <row r="282" spans="2:15" x14ac:dyDescent="0.3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</row>
    <row r="283" spans="2:15" x14ac:dyDescent="0.3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</row>
    <row r="284" spans="2:15" x14ac:dyDescent="0.3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</row>
    <row r="285" spans="2:15" x14ac:dyDescent="0.3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</row>
    <row r="286" spans="2:15" x14ac:dyDescent="0.3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</row>
    <row r="287" spans="2:15" x14ac:dyDescent="0.3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</row>
    <row r="288" spans="2:15" x14ac:dyDescent="0.3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</row>
    <row r="289" spans="2:15" x14ac:dyDescent="0.3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</row>
    <row r="290" spans="2:15" x14ac:dyDescent="0.3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</row>
    <row r="291" spans="2:15" x14ac:dyDescent="0.3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</row>
    <row r="292" spans="2:15" x14ac:dyDescent="0.3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</row>
    <row r="293" spans="2:15" x14ac:dyDescent="0.3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</row>
    <row r="294" spans="2:15" x14ac:dyDescent="0.3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</row>
    <row r="295" spans="2:15" x14ac:dyDescent="0.3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</row>
    <row r="296" spans="2:15" x14ac:dyDescent="0.3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</row>
    <row r="297" spans="2:15" x14ac:dyDescent="0.3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</row>
    <row r="298" spans="2:15" x14ac:dyDescent="0.3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</row>
    <row r="299" spans="2:15" x14ac:dyDescent="0.3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</row>
    <row r="300" spans="2:15" x14ac:dyDescent="0.3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</row>
    <row r="301" spans="2:15" x14ac:dyDescent="0.3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</row>
    <row r="302" spans="2:15" x14ac:dyDescent="0.3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</row>
    <row r="303" spans="2:15" x14ac:dyDescent="0.3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</row>
    <row r="304" spans="2:15" x14ac:dyDescent="0.3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</row>
    <row r="305" spans="2:15" x14ac:dyDescent="0.3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</row>
    <row r="306" spans="2:15" x14ac:dyDescent="0.3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</row>
    <row r="307" spans="2:15" x14ac:dyDescent="0.3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</row>
    <row r="308" spans="2:15" x14ac:dyDescent="0.3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</row>
    <row r="309" spans="2:15" x14ac:dyDescent="0.3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</row>
    <row r="310" spans="2:15" x14ac:dyDescent="0.3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</row>
    <row r="311" spans="2:15" x14ac:dyDescent="0.3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</row>
    <row r="312" spans="2:15" x14ac:dyDescent="0.3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</row>
    <row r="313" spans="2:15" x14ac:dyDescent="0.3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</row>
    <row r="314" spans="2:15" x14ac:dyDescent="0.3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</row>
    <row r="315" spans="2:15" x14ac:dyDescent="0.3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</row>
    <row r="316" spans="2:15" x14ac:dyDescent="0.3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</row>
    <row r="317" spans="2:15" x14ac:dyDescent="0.3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</row>
    <row r="318" spans="2:15" x14ac:dyDescent="0.3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</row>
    <row r="319" spans="2:15" x14ac:dyDescent="0.3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</row>
    <row r="320" spans="2:15" x14ac:dyDescent="0.3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</row>
    <row r="321" spans="2:15" x14ac:dyDescent="0.3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</row>
    <row r="322" spans="2:15" x14ac:dyDescent="0.3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</row>
    <row r="323" spans="2:15" x14ac:dyDescent="0.3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</row>
    <row r="324" spans="2:15" x14ac:dyDescent="0.3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</row>
    <row r="325" spans="2:15" x14ac:dyDescent="0.3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</row>
    <row r="326" spans="2:15" x14ac:dyDescent="0.3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</row>
    <row r="327" spans="2:15" x14ac:dyDescent="0.3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</row>
    <row r="328" spans="2:15" x14ac:dyDescent="0.3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</row>
    <row r="329" spans="2:15" x14ac:dyDescent="0.3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</row>
    <row r="330" spans="2:15" x14ac:dyDescent="0.3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</row>
    <row r="331" spans="2:15" x14ac:dyDescent="0.3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</row>
    <row r="332" spans="2:15" x14ac:dyDescent="0.3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</row>
    <row r="333" spans="2:15" x14ac:dyDescent="0.3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</row>
    <row r="334" spans="2:15" x14ac:dyDescent="0.3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</row>
    <row r="335" spans="2:15" x14ac:dyDescent="0.3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</row>
    <row r="336" spans="2:15" x14ac:dyDescent="0.3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</row>
    <row r="337" spans="2:15" x14ac:dyDescent="0.3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</row>
    <row r="338" spans="2:15" x14ac:dyDescent="0.3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</row>
    <row r="339" spans="2:15" x14ac:dyDescent="0.3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</row>
    <row r="340" spans="2:15" x14ac:dyDescent="0.3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</row>
    <row r="341" spans="2:15" x14ac:dyDescent="0.3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</row>
    <row r="342" spans="2:15" x14ac:dyDescent="0.3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</row>
    <row r="343" spans="2:15" x14ac:dyDescent="0.3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</row>
    <row r="344" spans="2:15" x14ac:dyDescent="0.3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</row>
    <row r="345" spans="2:15" x14ac:dyDescent="0.3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</row>
    <row r="346" spans="2:15" x14ac:dyDescent="0.3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</row>
    <row r="347" spans="2:15" x14ac:dyDescent="0.3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</row>
    <row r="348" spans="2:15" x14ac:dyDescent="0.3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</row>
    <row r="349" spans="2:15" x14ac:dyDescent="0.3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</row>
    <row r="350" spans="2:15" x14ac:dyDescent="0.3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</row>
    <row r="351" spans="2:15" x14ac:dyDescent="0.3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</row>
    <row r="352" spans="2:15" x14ac:dyDescent="0.3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</row>
    <row r="353" spans="2:15" x14ac:dyDescent="0.3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</row>
    <row r="354" spans="2:15" x14ac:dyDescent="0.3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</row>
    <row r="355" spans="2:15" x14ac:dyDescent="0.3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</row>
    <row r="356" spans="2:15" x14ac:dyDescent="0.3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</row>
    <row r="357" spans="2:15" x14ac:dyDescent="0.3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</row>
    <row r="358" spans="2:15" x14ac:dyDescent="0.3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</row>
    <row r="359" spans="2:15" x14ac:dyDescent="0.3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</row>
  </sheetData>
  <mergeCells count="1">
    <mergeCell ref="B22:B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Introduction</vt:lpstr>
      <vt:lpstr>Methodology</vt:lpstr>
      <vt:lpstr>Product definitions</vt:lpstr>
      <vt:lpstr>3D sensors forecast</vt:lpstr>
      <vt:lpstr>Proximity sensors forecast</vt:lpstr>
      <vt:lpstr>Figures for the report</vt:lpstr>
      <vt:lpstr>LiDAR forecast</vt:lpstr>
      <vt:lpstr>Sensor_rev_new</vt:lpstr>
      <vt:lpstr>Sensor_units_new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Lively</dc:creator>
  <cp:lastModifiedBy>Stelyana Baleva</cp:lastModifiedBy>
  <dcterms:created xsi:type="dcterms:W3CDTF">2018-07-10T11:28:26Z</dcterms:created>
  <dcterms:modified xsi:type="dcterms:W3CDTF">2022-11-30T20:04:30Z</dcterms:modified>
</cp:coreProperties>
</file>